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60" windowWidth="24240" windowHeight="13680" tabRatio="859" firstSheet="1" activeTab="2"/>
  </bookViews>
  <sheets>
    <sheet name="2013RegistrationEntries" sheetId="58" r:id="rId1"/>
    <sheet name="BoatRegister" sheetId="32" r:id="rId2"/>
    <sheet name="SignOnSheet" sheetId="19" r:id="rId3"/>
    <sheet name="Race1" sheetId="20" r:id="rId4"/>
    <sheet name="Race2" sheetId="61" r:id="rId5"/>
    <sheet name="Race3" sheetId="64" r:id="rId6"/>
    <sheet name="Race4" sheetId="65" r:id="rId7"/>
    <sheet name="Race5" sheetId="66" r:id="rId8"/>
    <sheet name="Race6" sheetId="67" r:id="rId9"/>
    <sheet name="Race7" sheetId="68" r:id="rId10"/>
    <sheet name="Race8" sheetId="69" r:id="rId11"/>
    <sheet name="Race9" sheetId="70" r:id="rId12"/>
    <sheet name="Race10" sheetId="71" r:id="rId13"/>
    <sheet name="Race11" sheetId="72" r:id="rId14"/>
    <sheet name="Race12" sheetId="73" r:id="rId15"/>
    <sheet name="Race13" sheetId="74" r:id="rId16"/>
    <sheet name="Race14" sheetId="75" r:id="rId17"/>
    <sheet name="Registrations2014" sheetId="59" r:id="rId18"/>
  </sheets>
  <externalReferences>
    <externalReference r:id="rId19"/>
  </externalReferences>
  <definedNames>
    <definedName name="_xlnm._FilterDatabase" localSheetId="3" hidden="1">Race1!$A$5:$M$5</definedName>
    <definedName name="_xlnm._FilterDatabase" localSheetId="12" hidden="1">Race10!$A$5:$M$5</definedName>
    <definedName name="_xlnm._FilterDatabase" localSheetId="13" hidden="1">Race11!$A$5:$M$5</definedName>
    <definedName name="_xlnm._FilterDatabase" localSheetId="14" hidden="1">Race12!$A$5:$M$5</definedName>
    <definedName name="_xlnm._FilterDatabase" localSheetId="15" hidden="1">Race13!$A$5:$M$5</definedName>
    <definedName name="_xlnm._FilterDatabase" localSheetId="16" hidden="1">Race14!$A$5:$M$5</definedName>
    <definedName name="_xlnm._FilterDatabase" localSheetId="4" hidden="1">Race2!$A$5:$M$5</definedName>
    <definedName name="_xlnm._FilterDatabase" localSheetId="5" hidden="1">Race3!$A$5:$M$5</definedName>
    <definedName name="_xlnm._FilterDatabase" localSheetId="6" hidden="1">Race4!$A$5:$M$5</definedName>
    <definedName name="_xlnm._FilterDatabase" localSheetId="7" hidden="1">Race5!$A$5:$M$5</definedName>
    <definedName name="_xlnm._FilterDatabase" localSheetId="8" hidden="1">Race6!$A$5:$M$5</definedName>
    <definedName name="_xlnm._FilterDatabase" localSheetId="9" hidden="1">Race7!$A$5:$M$5</definedName>
    <definedName name="_xlnm._FilterDatabase" localSheetId="10" hidden="1">Race8!$A$5:$M$5</definedName>
    <definedName name="_xlnm._FilterDatabase" localSheetId="11" hidden="1">Race9!$A$5:$M$5</definedName>
    <definedName name="_xlnm._FilterDatabase" localSheetId="2" hidden="1">SignOnSheet!$D$4:$AC$4</definedName>
    <definedName name="_xlnm.Print_Area" localSheetId="0">'2013RegistrationEntries'!$A$1:$L$61</definedName>
    <definedName name="_xlnm.Print_Area" localSheetId="3">Race1!$A$1:$N$22</definedName>
    <definedName name="_xlnm.Print_Area" localSheetId="12">Race10!$A$1:$N$40</definedName>
    <definedName name="_xlnm.Print_Area" localSheetId="13">Race11!$A$1:$N$40</definedName>
    <definedName name="_xlnm.Print_Area" localSheetId="14">Race12!$A$1:$N$40</definedName>
    <definedName name="_xlnm.Print_Area" localSheetId="15">Race13!$A$1:$N$40</definedName>
    <definedName name="_xlnm.Print_Area" localSheetId="16">Race14!$A$1:$N$40</definedName>
    <definedName name="_xlnm.Print_Area" localSheetId="4">Race2!$A$1:$N$23</definedName>
    <definedName name="_xlnm.Print_Area" localSheetId="5">Race3!$A$1:$N$23</definedName>
    <definedName name="_xlnm.Print_Area" localSheetId="6">Race4!$A$1:$N$26</definedName>
    <definedName name="_xlnm.Print_Area" localSheetId="7">Race5!$A$1:$N$40</definedName>
    <definedName name="_xlnm.Print_Area" localSheetId="8">Race6!$A$1:$N$40</definedName>
    <definedName name="_xlnm.Print_Area" localSheetId="9">Race7!$A$1:$N$40</definedName>
    <definedName name="_xlnm.Print_Area" localSheetId="10">Race8!$A$1:$N$40</definedName>
    <definedName name="_xlnm.Print_Area" localSheetId="11">Race9!$A$1:$N$40</definedName>
    <definedName name="_xlnm.Print_Area" localSheetId="2">SignOnSheet!$D$1:$AC$24</definedName>
    <definedName name="_xlnm.Print_Titles" localSheetId="0">'2013RegistrationEntries'!$1:$1</definedName>
  </definedNames>
  <calcPr calcId="145621" concurrentCalc="0"/>
</workbook>
</file>

<file path=xl/calcChain.xml><?xml version="1.0" encoding="utf-8"?>
<calcChain xmlns="http://schemas.openxmlformats.org/spreadsheetml/2006/main">
  <c r="G13" i="20" l="1"/>
  <c r="J13" i="20"/>
  <c r="F15" i="19"/>
  <c r="G15" i="19"/>
  <c r="F13" i="20"/>
  <c r="H13" i="20"/>
  <c r="L13" i="20"/>
  <c r="G6" i="20"/>
  <c r="J6" i="20"/>
  <c r="F6" i="19"/>
  <c r="G6" i="19"/>
  <c r="F6" i="20"/>
  <c r="L6" i="20"/>
  <c r="F13" i="19"/>
  <c r="F5" i="19"/>
  <c r="F14" i="19"/>
  <c r="H5" i="19"/>
  <c r="G7" i="20"/>
  <c r="J7" i="20"/>
  <c r="G5" i="19"/>
  <c r="F7" i="20"/>
  <c r="I5" i="19"/>
  <c r="H7" i="20"/>
  <c r="L7" i="20"/>
  <c r="F12" i="19"/>
  <c r="F7" i="19"/>
  <c r="H7" i="19"/>
  <c r="G8" i="20"/>
  <c r="J8" i="20"/>
  <c r="G7" i="19"/>
  <c r="F8" i="20"/>
  <c r="I7" i="19"/>
  <c r="H8" i="20"/>
  <c r="L8" i="20"/>
  <c r="G9" i="20"/>
  <c r="J9" i="20"/>
  <c r="F10" i="19"/>
  <c r="G10" i="19"/>
  <c r="F9" i="20"/>
  <c r="L9" i="20"/>
  <c r="G10" i="20"/>
  <c r="J10" i="20"/>
  <c r="F8" i="19"/>
  <c r="G8" i="19"/>
  <c r="F10" i="20"/>
  <c r="H10" i="20"/>
  <c r="L10" i="20"/>
  <c r="F9" i="19"/>
  <c r="H9" i="19"/>
  <c r="G11" i="20"/>
  <c r="J11" i="20"/>
  <c r="G9" i="19"/>
  <c r="F11" i="20"/>
  <c r="I9" i="19"/>
  <c r="H11" i="20"/>
  <c r="L11" i="20"/>
  <c r="F11" i="19"/>
  <c r="H11" i="19"/>
  <c r="G12" i="20"/>
  <c r="J12" i="20"/>
  <c r="G11" i="19"/>
  <c r="F12" i="20"/>
  <c r="I11" i="19"/>
  <c r="H12" i="20"/>
  <c r="L12" i="20"/>
  <c r="G14" i="20"/>
  <c r="J14" i="20"/>
  <c r="G13" i="19"/>
  <c r="F14" i="20"/>
  <c r="H14" i="20"/>
  <c r="L14" i="20"/>
  <c r="L15" i="20"/>
  <c r="J16" i="20"/>
  <c r="H16" i="20"/>
  <c r="L16" i="20"/>
  <c r="G17" i="20"/>
  <c r="J17" i="20"/>
  <c r="H17" i="20"/>
  <c r="L17" i="20"/>
  <c r="G18" i="20"/>
  <c r="J18" i="20"/>
  <c r="H18" i="20"/>
  <c r="L18" i="20"/>
  <c r="G19" i="20"/>
  <c r="J19" i="20"/>
  <c r="H19" i="20"/>
  <c r="L19" i="20"/>
  <c r="G20" i="20"/>
  <c r="J20" i="20"/>
  <c r="H20" i="20"/>
  <c r="L20" i="20"/>
  <c r="G21" i="20"/>
  <c r="J21" i="20"/>
  <c r="H21" i="20"/>
  <c r="L21" i="20"/>
  <c r="G22" i="20"/>
  <c r="J22" i="20"/>
  <c r="H22" i="20"/>
  <c r="L22" i="20"/>
  <c r="G23" i="20"/>
  <c r="J23" i="20"/>
  <c r="H23" i="20"/>
  <c r="L23" i="20"/>
  <c r="G24" i="20"/>
  <c r="J24" i="20"/>
  <c r="H24" i="20"/>
  <c r="L24" i="20"/>
  <c r="G25" i="20"/>
  <c r="J25" i="20"/>
  <c r="H25" i="20"/>
  <c r="L25" i="20"/>
  <c r="G26" i="20"/>
  <c r="J26" i="20"/>
  <c r="H26" i="20"/>
  <c r="L26" i="20"/>
  <c r="G27" i="20"/>
  <c r="J27" i="20"/>
  <c r="H27" i="20"/>
  <c r="L27" i="20"/>
  <c r="G28" i="20"/>
  <c r="J28" i="20"/>
  <c r="H28" i="20"/>
  <c r="L28" i="20"/>
  <c r="G29" i="20"/>
  <c r="J29" i="20"/>
  <c r="H29" i="20"/>
  <c r="L29" i="20"/>
  <c r="G30" i="20"/>
  <c r="J30" i="20"/>
  <c r="H30" i="20"/>
  <c r="L30" i="20"/>
  <c r="G31" i="20"/>
  <c r="J31" i="20"/>
  <c r="H31" i="20"/>
  <c r="L31" i="20"/>
  <c r="G32" i="20"/>
  <c r="J32" i="20"/>
  <c r="H32" i="20"/>
  <c r="L32" i="20"/>
  <c r="G33" i="20"/>
  <c r="J33" i="20"/>
  <c r="H33" i="20"/>
  <c r="L33" i="20"/>
  <c r="G34" i="20"/>
  <c r="J34" i="20"/>
  <c r="H34" i="20"/>
  <c r="L34" i="20"/>
  <c r="G35" i="20"/>
  <c r="J35" i="20"/>
  <c r="H35" i="20"/>
  <c r="L35" i="20"/>
  <c r="G36" i="20"/>
  <c r="J36" i="20"/>
  <c r="H36" i="20"/>
  <c r="L36" i="20"/>
  <c r="G37" i="20"/>
  <c r="J37" i="20"/>
  <c r="H37" i="20"/>
  <c r="L37" i="20"/>
  <c r="G38" i="20"/>
  <c r="J38" i="20"/>
  <c r="H38" i="20"/>
  <c r="L38" i="20"/>
  <c r="M13" i="20"/>
  <c r="L15" i="19"/>
  <c r="G14" i="61"/>
  <c r="J14" i="61"/>
  <c r="F14" i="61"/>
  <c r="H14" i="61"/>
  <c r="L14" i="61"/>
  <c r="G6" i="61"/>
  <c r="J6" i="61"/>
  <c r="F6" i="61"/>
  <c r="H6" i="61"/>
  <c r="L6" i="61"/>
  <c r="G7" i="61"/>
  <c r="J7" i="61"/>
  <c r="F7" i="61"/>
  <c r="L7" i="61"/>
  <c r="G8" i="61"/>
  <c r="J8" i="61"/>
  <c r="F8" i="61"/>
  <c r="L8" i="61"/>
  <c r="G9" i="61"/>
  <c r="J9" i="61"/>
  <c r="F9" i="61"/>
  <c r="H9" i="61"/>
  <c r="L9" i="61"/>
  <c r="G10" i="61"/>
  <c r="J10" i="61"/>
  <c r="F10" i="61"/>
  <c r="H10" i="61"/>
  <c r="L10" i="61"/>
  <c r="G11" i="61"/>
  <c r="J11" i="61"/>
  <c r="F11" i="61"/>
  <c r="H11" i="61"/>
  <c r="L11" i="61"/>
  <c r="G12" i="61"/>
  <c r="J12" i="61"/>
  <c r="F12" i="61"/>
  <c r="H12" i="61"/>
  <c r="L12" i="61"/>
  <c r="G13" i="61"/>
  <c r="J13" i="61"/>
  <c r="F13" i="61"/>
  <c r="H13" i="61"/>
  <c r="L13" i="61"/>
  <c r="G15" i="61"/>
  <c r="J15" i="61"/>
  <c r="H15" i="61"/>
  <c r="L15" i="61"/>
  <c r="G16" i="61"/>
  <c r="J16" i="61"/>
  <c r="H16" i="61"/>
  <c r="L16" i="61"/>
  <c r="G17" i="61"/>
  <c r="J17" i="61"/>
  <c r="H17" i="61"/>
  <c r="L17" i="61"/>
  <c r="G18" i="61"/>
  <c r="J18" i="61"/>
  <c r="H18" i="61"/>
  <c r="L18" i="61"/>
  <c r="G19" i="61"/>
  <c r="J19" i="61"/>
  <c r="H19" i="61"/>
  <c r="L19" i="61"/>
  <c r="G20" i="61"/>
  <c r="J20" i="61"/>
  <c r="H20" i="61"/>
  <c r="L20" i="61"/>
  <c r="G21" i="61"/>
  <c r="J21" i="61"/>
  <c r="H21" i="61"/>
  <c r="L21" i="61"/>
  <c r="G22" i="61"/>
  <c r="J22" i="61"/>
  <c r="H22" i="61"/>
  <c r="L22" i="61"/>
  <c r="G23" i="61"/>
  <c r="J23" i="61"/>
  <c r="H23" i="61"/>
  <c r="L23" i="61"/>
  <c r="G24" i="61"/>
  <c r="J24" i="61"/>
  <c r="H24" i="61"/>
  <c r="L24" i="61"/>
  <c r="G25" i="61"/>
  <c r="J25" i="61"/>
  <c r="H25" i="61"/>
  <c r="L25" i="61"/>
  <c r="G26" i="61"/>
  <c r="J26" i="61"/>
  <c r="H26" i="61"/>
  <c r="L26" i="61"/>
  <c r="G27" i="61"/>
  <c r="J27" i="61"/>
  <c r="H27" i="61"/>
  <c r="L27" i="61"/>
  <c r="G28" i="61"/>
  <c r="J28" i="61"/>
  <c r="H28" i="61"/>
  <c r="L28" i="61"/>
  <c r="G29" i="61"/>
  <c r="J29" i="61"/>
  <c r="H29" i="61"/>
  <c r="L29" i="61"/>
  <c r="G30" i="61"/>
  <c r="J30" i="61"/>
  <c r="H30" i="61"/>
  <c r="L30" i="61"/>
  <c r="G31" i="61"/>
  <c r="J31" i="61"/>
  <c r="H31" i="61"/>
  <c r="L31" i="61"/>
  <c r="G32" i="61"/>
  <c r="J32" i="61"/>
  <c r="H32" i="61"/>
  <c r="L32" i="61"/>
  <c r="G33" i="61"/>
  <c r="J33" i="61"/>
  <c r="H33" i="61"/>
  <c r="L33" i="61"/>
  <c r="G34" i="61"/>
  <c r="J34" i="61"/>
  <c r="H34" i="61"/>
  <c r="L34" i="61"/>
  <c r="G35" i="61"/>
  <c r="J35" i="61"/>
  <c r="H35" i="61"/>
  <c r="L35" i="61"/>
  <c r="G36" i="61"/>
  <c r="J36" i="61"/>
  <c r="H36" i="61"/>
  <c r="L36" i="61"/>
  <c r="G37" i="61"/>
  <c r="J37" i="61"/>
  <c r="H37" i="61"/>
  <c r="L37" i="61"/>
  <c r="G38" i="61"/>
  <c r="J38" i="61"/>
  <c r="H38" i="61"/>
  <c r="L38" i="61"/>
  <c r="G39" i="61"/>
  <c r="J39" i="61"/>
  <c r="H39" i="61"/>
  <c r="L39" i="61"/>
  <c r="M14" i="61"/>
  <c r="M15" i="19"/>
  <c r="U22" i="19"/>
  <c r="N15" i="19"/>
  <c r="O15" i="19"/>
  <c r="G12" i="66"/>
  <c r="J12" i="66"/>
  <c r="F12" i="66"/>
  <c r="H12" i="66"/>
  <c r="L12" i="66"/>
  <c r="G6" i="66"/>
  <c r="J6" i="66"/>
  <c r="F6" i="66"/>
  <c r="H6" i="66"/>
  <c r="L6" i="66"/>
  <c r="G7" i="66"/>
  <c r="J7" i="66"/>
  <c r="F7" i="66"/>
  <c r="H7" i="66"/>
  <c r="L7" i="66"/>
  <c r="G8" i="66"/>
  <c r="J8" i="66"/>
  <c r="F8" i="66"/>
  <c r="H8" i="66"/>
  <c r="L8" i="66"/>
  <c r="G9" i="66"/>
  <c r="J9" i="66"/>
  <c r="F9" i="66"/>
  <c r="H9" i="66"/>
  <c r="L9" i="66"/>
  <c r="G10" i="66"/>
  <c r="J10" i="66"/>
  <c r="F10" i="66"/>
  <c r="H10" i="66"/>
  <c r="L10" i="66"/>
  <c r="G11" i="66"/>
  <c r="J11" i="66"/>
  <c r="G12" i="19"/>
  <c r="F11" i="66"/>
  <c r="H11" i="66"/>
  <c r="L11" i="66"/>
  <c r="G13" i="66"/>
  <c r="J13" i="66"/>
  <c r="F13" i="66"/>
  <c r="H13" i="66"/>
  <c r="L13" i="66"/>
  <c r="G14" i="66"/>
  <c r="J14" i="66"/>
  <c r="F14" i="66"/>
  <c r="H14" i="66"/>
  <c r="L14" i="66"/>
  <c r="G15" i="66"/>
  <c r="J15" i="66"/>
  <c r="F15" i="66"/>
  <c r="H15" i="66"/>
  <c r="L15" i="66"/>
  <c r="G16" i="66"/>
  <c r="J16" i="66"/>
  <c r="G14" i="19"/>
  <c r="F16" i="66"/>
  <c r="H16" i="66"/>
  <c r="L16" i="66"/>
  <c r="G17" i="66"/>
  <c r="J17" i="66"/>
  <c r="H17" i="66"/>
  <c r="L17" i="66"/>
  <c r="G18" i="66"/>
  <c r="J18" i="66"/>
  <c r="H18" i="66"/>
  <c r="L18" i="66"/>
  <c r="G19" i="66"/>
  <c r="J19" i="66"/>
  <c r="H19" i="66"/>
  <c r="L19" i="66"/>
  <c r="G20" i="66"/>
  <c r="J20" i="66"/>
  <c r="H20" i="66"/>
  <c r="L20" i="66"/>
  <c r="G21" i="66"/>
  <c r="J21" i="66"/>
  <c r="H21" i="66"/>
  <c r="L21" i="66"/>
  <c r="G22" i="66"/>
  <c r="J22" i="66"/>
  <c r="H22" i="66"/>
  <c r="L22" i="66"/>
  <c r="G23" i="66"/>
  <c r="J23" i="66"/>
  <c r="H23" i="66"/>
  <c r="L23" i="66"/>
  <c r="G24" i="66"/>
  <c r="J24" i="66"/>
  <c r="H24" i="66"/>
  <c r="L24" i="66"/>
  <c r="G25" i="66"/>
  <c r="J25" i="66"/>
  <c r="H25" i="66"/>
  <c r="L25" i="66"/>
  <c r="G26" i="66"/>
  <c r="J26" i="66"/>
  <c r="H26" i="66"/>
  <c r="L26" i="66"/>
  <c r="G27" i="66"/>
  <c r="J27" i="66"/>
  <c r="H27" i="66"/>
  <c r="L27" i="66"/>
  <c r="G28" i="66"/>
  <c r="J28" i="66"/>
  <c r="H28" i="66"/>
  <c r="L28" i="66"/>
  <c r="G29" i="66"/>
  <c r="J29" i="66"/>
  <c r="H29" i="66"/>
  <c r="L29" i="66"/>
  <c r="G30" i="66"/>
  <c r="J30" i="66"/>
  <c r="H30" i="66"/>
  <c r="L30" i="66"/>
  <c r="G31" i="66"/>
  <c r="J31" i="66"/>
  <c r="H31" i="66"/>
  <c r="L31" i="66"/>
  <c r="G32" i="66"/>
  <c r="J32" i="66"/>
  <c r="H32" i="66"/>
  <c r="L32" i="66"/>
  <c r="G33" i="66"/>
  <c r="J33" i="66"/>
  <c r="H33" i="66"/>
  <c r="L33" i="66"/>
  <c r="G34" i="66"/>
  <c r="J34" i="66"/>
  <c r="H34" i="66"/>
  <c r="L34" i="66"/>
  <c r="G35" i="66"/>
  <c r="J35" i="66"/>
  <c r="H35" i="66"/>
  <c r="L35" i="66"/>
  <c r="G36" i="66"/>
  <c r="J36" i="66"/>
  <c r="H36" i="66"/>
  <c r="L36" i="66"/>
  <c r="G37" i="66"/>
  <c r="J37" i="66"/>
  <c r="H37" i="66"/>
  <c r="L37" i="66"/>
  <c r="G38" i="66"/>
  <c r="J38" i="66"/>
  <c r="H38" i="66"/>
  <c r="L38" i="66"/>
  <c r="G39" i="66"/>
  <c r="J39" i="66"/>
  <c r="H39" i="66"/>
  <c r="L39" i="66"/>
  <c r="G40" i="66"/>
  <c r="J40" i="66"/>
  <c r="H40" i="66"/>
  <c r="L40" i="66"/>
  <c r="G41" i="66"/>
  <c r="J41" i="66"/>
  <c r="H41" i="66"/>
  <c r="L41" i="66"/>
  <c r="G42" i="66"/>
  <c r="J42" i="66"/>
  <c r="H42" i="66"/>
  <c r="L42" i="66"/>
  <c r="G43" i="66"/>
  <c r="J43" i="66"/>
  <c r="H43" i="66"/>
  <c r="L43" i="66"/>
  <c r="G44" i="66"/>
  <c r="J44" i="66"/>
  <c r="H44" i="66"/>
  <c r="L44" i="66"/>
  <c r="G45" i="66"/>
  <c r="J45" i="66"/>
  <c r="H45" i="66"/>
  <c r="L45" i="66"/>
  <c r="G46" i="66"/>
  <c r="J46" i="66"/>
  <c r="H46" i="66"/>
  <c r="L46" i="66"/>
  <c r="G47" i="66"/>
  <c r="J47" i="66"/>
  <c r="H47" i="66"/>
  <c r="L47" i="66"/>
  <c r="G48" i="66"/>
  <c r="J48" i="66"/>
  <c r="H48" i="66"/>
  <c r="L48" i="66"/>
  <c r="G49" i="66"/>
  <c r="J49" i="66"/>
  <c r="H49" i="66"/>
  <c r="L49" i="66"/>
  <c r="G50" i="66"/>
  <c r="J50" i="66"/>
  <c r="H50" i="66"/>
  <c r="L50" i="66"/>
  <c r="G51" i="66"/>
  <c r="J51" i="66"/>
  <c r="H51" i="66"/>
  <c r="L51" i="66"/>
  <c r="G52" i="66"/>
  <c r="J52" i="66"/>
  <c r="H52" i="66"/>
  <c r="L52" i="66"/>
  <c r="G53" i="66"/>
  <c r="J53" i="66"/>
  <c r="H53" i="66"/>
  <c r="L53" i="66"/>
  <c r="G54" i="66"/>
  <c r="J54" i="66"/>
  <c r="H54" i="66"/>
  <c r="L54" i="66"/>
  <c r="G55" i="66"/>
  <c r="J55" i="66"/>
  <c r="H55" i="66"/>
  <c r="L55" i="66"/>
  <c r="G56" i="66"/>
  <c r="J56" i="66"/>
  <c r="H56" i="66"/>
  <c r="L56" i="66"/>
  <c r="M12" i="66"/>
  <c r="P15" i="19"/>
  <c r="G16" i="67"/>
  <c r="J16" i="67"/>
  <c r="F16" i="67"/>
  <c r="H16" i="67"/>
  <c r="L16" i="67"/>
  <c r="G6" i="67"/>
  <c r="J6" i="67"/>
  <c r="F6" i="67"/>
  <c r="H6" i="67"/>
  <c r="L6" i="67"/>
  <c r="G7" i="67"/>
  <c r="J7" i="67"/>
  <c r="F7" i="67"/>
  <c r="H7" i="67"/>
  <c r="L7" i="67"/>
  <c r="G8" i="67"/>
  <c r="J8" i="67"/>
  <c r="F8" i="67"/>
  <c r="H8" i="67"/>
  <c r="L8" i="67"/>
  <c r="G9" i="67"/>
  <c r="J9" i="67"/>
  <c r="F9" i="67"/>
  <c r="H9" i="67"/>
  <c r="L9" i="67"/>
  <c r="G10" i="67"/>
  <c r="J10" i="67"/>
  <c r="F10" i="67"/>
  <c r="H10" i="67"/>
  <c r="L10" i="67"/>
  <c r="G11" i="67"/>
  <c r="J11" i="67"/>
  <c r="F11" i="67"/>
  <c r="H11" i="67"/>
  <c r="L11" i="67"/>
  <c r="G12" i="67"/>
  <c r="J12" i="67"/>
  <c r="F12" i="67"/>
  <c r="H12" i="67"/>
  <c r="L12" i="67"/>
  <c r="G13" i="67"/>
  <c r="J13" i="67"/>
  <c r="F13" i="67"/>
  <c r="H13" i="67"/>
  <c r="L13" i="67"/>
  <c r="G14" i="67"/>
  <c r="J14" i="67"/>
  <c r="F14" i="67"/>
  <c r="H14" i="67"/>
  <c r="L14" i="67"/>
  <c r="G15" i="67"/>
  <c r="J15" i="67"/>
  <c r="F15" i="67"/>
  <c r="H15" i="67"/>
  <c r="L15" i="67"/>
  <c r="G17" i="67"/>
  <c r="J17" i="67"/>
  <c r="H17" i="67"/>
  <c r="L17" i="67"/>
  <c r="G18" i="67"/>
  <c r="J18" i="67"/>
  <c r="H18" i="67"/>
  <c r="L18" i="67"/>
  <c r="G19" i="67"/>
  <c r="J19" i="67"/>
  <c r="H19" i="67"/>
  <c r="L19" i="67"/>
  <c r="G20" i="67"/>
  <c r="J20" i="67"/>
  <c r="H20" i="67"/>
  <c r="L20" i="67"/>
  <c r="G21" i="67"/>
  <c r="J21" i="67"/>
  <c r="H21" i="67"/>
  <c r="L21" i="67"/>
  <c r="G22" i="67"/>
  <c r="J22" i="67"/>
  <c r="H22" i="67"/>
  <c r="L22" i="67"/>
  <c r="G23" i="67"/>
  <c r="J23" i="67"/>
  <c r="H23" i="67"/>
  <c r="L23" i="67"/>
  <c r="G24" i="67"/>
  <c r="J24" i="67"/>
  <c r="H24" i="67"/>
  <c r="L24" i="67"/>
  <c r="G25" i="67"/>
  <c r="J25" i="67"/>
  <c r="H25" i="67"/>
  <c r="L25" i="67"/>
  <c r="G26" i="67"/>
  <c r="J26" i="67"/>
  <c r="H26" i="67"/>
  <c r="L26" i="67"/>
  <c r="G27" i="67"/>
  <c r="J27" i="67"/>
  <c r="H27" i="67"/>
  <c r="L27" i="67"/>
  <c r="G28" i="67"/>
  <c r="J28" i="67"/>
  <c r="H28" i="67"/>
  <c r="L28" i="67"/>
  <c r="G29" i="67"/>
  <c r="J29" i="67"/>
  <c r="H29" i="67"/>
  <c r="L29" i="67"/>
  <c r="G30" i="67"/>
  <c r="J30" i="67"/>
  <c r="H30" i="67"/>
  <c r="L30" i="67"/>
  <c r="G31" i="67"/>
  <c r="J31" i="67"/>
  <c r="H31" i="67"/>
  <c r="L31" i="67"/>
  <c r="G32" i="67"/>
  <c r="J32" i="67"/>
  <c r="H32" i="67"/>
  <c r="L32" i="67"/>
  <c r="G33" i="67"/>
  <c r="J33" i="67"/>
  <c r="H33" i="67"/>
  <c r="L33" i="67"/>
  <c r="G34" i="67"/>
  <c r="J34" i="67"/>
  <c r="H34" i="67"/>
  <c r="L34" i="67"/>
  <c r="G35" i="67"/>
  <c r="J35" i="67"/>
  <c r="H35" i="67"/>
  <c r="L35" i="67"/>
  <c r="G36" i="67"/>
  <c r="J36" i="67"/>
  <c r="H36" i="67"/>
  <c r="L36" i="67"/>
  <c r="G37" i="67"/>
  <c r="J37" i="67"/>
  <c r="H37" i="67"/>
  <c r="L37" i="67"/>
  <c r="G38" i="67"/>
  <c r="J38" i="67"/>
  <c r="H38" i="67"/>
  <c r="L38" i="67"/>
  <c r="G39" i="67"/>
  <c r="J39" i="67"/>
  <c r="H39" i="67"/>
  <c r="L39" i="67"/>
  <c r="G40" i="67"/>
  <c r="J40" i="67"/>
  <c r="H40" i="67"/>
  <c r="L40" i="67"/>
  <c r="G41" i="67"/>
  <c r="J41" i="67"/>
  <c r="H41" i="67"/>
  <c r="L41" i="67"/>
  <c r="G42" i="67"/>
  <c r="J42" i="67"/>
  <c r="H42" i="67"/>
  <c r="L42" i="67"/>
  <c r="G43" i="67"/>
  <c r="J43" i="67"/>
  <c r="H43" i="67"/>
  <c r="L43" i="67"/>
  <c r="G44" i="67"/>
  <c r="J44" i="67"/>
  <c r="H44" i="67"/>
  <c r="L44" i="67"/>
  <c r="G45" i="67"/>
  <c r="J45" i="67"/>
  <c r="H45" i="67"/>
  <c r="L45" i="67"/>
  <c r="G46" i="67"/>
  <c r="J46" i="67"/>
  <c r="H46" i="67"/>
  <c r="L46" i="67"/>
  <c r="G47" i="67"/>
  <c r="J47" i="67"/>
  <c r="H47" i="67"/>
  <c r="L47" i="67"/>
  <c r="G48" i="67"/>
  <c r="J48" i="67"/>
  <c r="H48" i="67"/>
  <c r="L48" i="67"/>
  <c r="G49" i="67"/>
  <c r="J49" i="67"/>
  <c r="H49" i="67"/>
  <c r="L49" i="67"/>
  <c r="G50" i="67"/>
  <c r="J50" i="67"/>
  <c r="H50" i="67"/>
  <c r="L50" i="67"/>
  <c r="G51" i="67"/>
  <c r="J51" i="67"/>
  <c r="H51" i="67"/>
  <c r="L51" i="67"/>
  <c r="G52" i="67"/>
  <c r="J52" i="67"/>
  <c r="H52" i="67"/>
  <c r="L52" i="67"/>
  <c r="G53" i="67"/>
  <c r="J53" i="67"/>
  <c r="H53" i="67"/>
  <c r="L53" i="67"/>
  <c r="G54" i="67"/>
  <c r="J54" i="67"/>
  <c r="H54" i="67"/>
  <c r="L54" i="67"/>
  <c r="G55" i="67"/>
  <c r="J55" i="67"/>
  <c r="H55" i="67"/>
  <c r="L55" i="67"/>
  <c r="G56" i="67"/>
  <c r="J56" i="67"/>
  <c r="H56" i="67"/>
  <c r="L56" i="67"/>
  <c r="M16" i="67"/>
  <c r="Q15" i="19"/>
  <c r="R15" i="19"/>
  <c r="S15" i="19"/>
  <c r="T15" i="19"/>
  <c r="U15" i="19"/>
  <c r="V15" i="19"/>
  <c r="W15" i="19"/>
  <c r="X15" i="19"/>
  <c r="Y15" i="19"/>
  <c r="M16" i="20"/>
  <c r="L12" i="19"/>
  <c r="M12" i="19"/>
  <c r="G14" i="64"/>
  <c r="J14" i="64"/>
  <c r="F14" i="64"/>
  <c r="H14" i="64"/>
  <c r="L14" i="64"/>
  <c r="G6" i="64"/>
  <c r="J6" i="64"/>
  <c r="F6" i="64"/>
  <c r="H6" i="64"/>
  <c r="L6" i="64"/>
  <c r="G7" i="64"/>
  <c r="J7" i="64"/>
  <c r="F7" i="64"/>
  <c r="L7" i="64"/>
  <c r="G8" i="64"/>
  <c r="J8" i="64"/>
  <c r="F8" i="64"/>
  <c r="L8" i="64"/>
  <c r="G9" i="64"/>
  <c r="J9" i="64"/>
  <c r="F9" i="64"/>
  <c r="H9" i="64"/>
  <c r="L9" i="64"/>
  <c r="G10" i="64"/>
  <c r="J10" i="64"/>
  <c r="F10" i="64"/>
  <c r="H10" i="64"/>
  <c r="L10" i="64"/>
  <c r="G11" i="64"/>
  <c r="J11" i="64"/>
  <c r="F11" i="64"/>
  <c r="H11" i="64"/>
  <c r="L11" i="64"/>
  <c r="F12" i="64"/>
  <c r="L12" i="64"/>
  <c r="G13" i="64"/>
  <c r="J13" i="64"/>
  <c r="F13" i="64"/>
  <c r="H13" i="64"/>
  <c r="L13" i="64"/>
  <c r="J15" i="64"/>
  <c r="H15" i="64"/>
  <c r="L15" i="64"/>
  <c r="J16" i="64"/>
  <c r="H16" i="64"/>
  <c r="L16" i="64"/>
  <c r="G17" i="64"/>
  <c r="J17" i="64"/>
  <c r="H17" i="64"/>
  <c r="L17" i="64"/>
  <c r="G18" i="64"/>
  <c r="J18" i="64"/>
  <c r="H18" i="64"/>
  <c r="L18" i="64"/>
  <c r="G19" i="64"/>
  <c r="J19" i="64"/>
  <c r="H19" i="64"/>
  <c r="L19" i="64"/>
  <c r="G20" i="64"/>
  <c r="J20" i="64"/>
  <c r="H20" i="64"/>
  <c r="L20" i="64"/>
  <c r="G21" i="64"/>
  <c r="J21" i="64"/>
  <c r="H21" i="64"/>
  <c r="L21" i="64"/>
  <c r="G22" i="64"/>
  <c r="J22" i="64"/>
  <c r="H22" i="64"/>
  <c r="L22" i="64"/>
  <c r="G23" i="64"/>
  <c r="J23" i="64"/>
  <c r="H23" i="64"/>
  <c r="L23" i="64"/>
  <c r="G24" i="64"/>
  <c r="J24" i="64"/>
  <c r="H24" i="64"/>
  <c r="L24" i="64"/>
  <c r="G25" i="64"/>
  <c r="J25" i="64"/>
  <c r="H25" i="64"/>
  <c r="L25" i="64"/>
  <c r="G26" i="64"/>
  <c r="J26" i="64"/>
  <c r="H26" i="64"/>
  <c r="L26" i="64"/>
  <c r="G27" i="64"/>
  <c r="J27" i="64"/>
  <c r="H27" i="64"/>
  <c r="L27" i="64"/>
  <c r="G28" i="64"/>
  <c r="J28" i="64"/>
  <c r="H28" i="64"/>
  <c r="L28" i="64"/>
  <c r="G29" i="64"/>
  <c r="J29" i="64"/>
  <c r="H29" i="64"/>
  <c r="L29" i="64"/>
  <c r="G30" i="64"/>
  <c r="J30" i="64"/>
  <c r="H30" i="64"/>
  <c r="L30" i="64"/>
  <c r="G31" i="64"/>
  <c r="J31" i="64"/>
  <c r="H31" i="64"/>
  <c r="L31" i="64"/>
  <c r="G32" i="64"/>
  <c r="J32" i="64"/>
  <c r="H32" i="64"/>
  <c r="L32" i="64"/>
  <c r="G33" i="64"/>
  <c r="J33" i="64"/>
  <c r="H33" i="64"/>
  <c r="L33" i="64"/>
  <c r="G34" i="64"/>
  <c r="J34" i="64"/>
  <c r="H34" i="64"/>
  <c r="L34" i="64"/>
  <c r="G35" i="64"/>
  <c r="J35" i="64"/>
  <c r="H35" i="64"/>
  <c r="L35" i="64"/>
  <c r="G36" i="64"/>
  <c r="J36" i="64"/>
  <c r="H36" i="64"/>
  <c r="L36" i="64"/>
  <c r="G37" i="64"/>
  <c r="J37" i="64"/>
  <c r="H37" i="64"/>
  <c r="L37" i="64"/>
  <c r="G38" i="64"/>
  <c r="J38" i="64"/>
  <c r="H38" i="64"/>
  <c r="L38" i="64"/>
  <c r="G39" i="64"/>
  <c r="J39" i="64"/>
  <c r="H39" i="64"/>
  <c r="L39" i="64"/>
  <c r="M14" i="64"/>
  <c r="N12" i="19"/>
  <c r="G14" i="65"/>
  <c r="J14" i="65"/>
  <c r="F14" i="65"/>
  <c r="H14" i="65"/>
  <c r="L14" i="65"/>
  <c r="G6" i="65"/>
  <c r="J6" i="65"/>
  <c r="F6" i="65"/>
  <c r="H6" i="65"/>
  <c r="L6" i="65"/>
  <c r="G7" i="65"/>
  <c r="J7" i="65"/>
  <c r="F7" i="65"/>
  <c r="L7" i="65"/>
  <c r="G8" i="65"/>
  <c r="J8" i="65"/>
  <c r="F8" i="65"/>
  <c r="L8" i="65"/>
  <c r="G9" i="65"/>
  <c r="J9" i="65"/>
  <c r="F9" i="65"/>
  <c r="H9" i="65"/>
  <c r="L9" i="65"/>
  <c r="G10" i="65"/>
  <c r="J10" i="65"/>
  <c r="F10" i="65"/>
  <c r="H10" i="65"/>
  <c r="L10" i="65"/>
  <c r="G11" i="65"/>
  <c r="J11" i="65"/>
  <c r="F11" i="65"/>
  <c r="H11" i="65"/>
  <c r="L11" i="65"/>
  <c r="F12" i="65"/>
  <c r="L12" i="65"/>
  <c r="G13" i="65"/>
  <c r="J13" i="65"/>
  <c r="F13" i="65"/>
  <c r="H13" i="65"/>
  <c r="L13" i="65"/>
  <c r="J15" i="65"/>
  <c r="H15" i="65"/>
  <c r="L15" i="65"/>
  <c r="G16" i="65"/>
  <c r="J16" i="65"/>
  <c r="H16" i="65"/>
  <c r="L16" i="65"/>
  <c r="G17" i="65"/>
  <c r="J17" i="65"/>
  <c r="H17" i="65"/>
  <c r="L17" i="65"/>
  <c r="G18" i="65"/>
  <c r="J18" i="65"/>
  <c r="H18" i="65"/>
  <c r="L18" i="65"/>
  <c r="G19" i="65"/>
  <c r="J19" i="65"/>
  <c r="H19" i="65"/>
  <c r="L19" i="65"/>
  <c r="G20" i="65"/>
  <c r="J20" i="65"/>
  <c r="H20" i="65"/>
  <c r="L20" i="65"/>
  <c r="G21" i="65"/>
  <c r="J21" i="65"/>
  <c r="H21" i="65"/>
  <c r="L21" i="65"/>
  <c r="G22" i="65"/>
  <c r="J22" i="65"/>
  <c r="H22" i="65"/>
  <c r="L22" i="65"/>
  <c r="G23" i="65"/>
  <c r="J23" i="65"/>
  <c r="H23" i="65"/>
  <c r="L23" i="65"/>
  <c r="G24" i="65"/>
  <c r="J24" i="65"/>
  <c r="H24" i="65"/>
  <c r="L24" i="65"/>
  <c r="G25" i="65"/>
  <c r="J25" i="65"/>
  <c r="H25" i="65"/>
  <c r="L25" i="65"/>
  <c r="G26" i="65"/>
  <c r="J26" i="65"/>
  <c r="H26" i="65"/>
  <c r="L26" i="65"/>
  <c r="G27" i="65"/>
  <c r="J27" i="65"/>
  <c r="H27" i="65"/>
  <c r="L27" i="65"/>
  <c r="G28" i="65"/>
  <c r="J28" i="65"/>
  <c r="H28" i="65"/>
  <c r="L28" i="65"/>
  <c r="G29" i="65"/>
  <c r="J29" i="65"/>
  <c r="H29" i="65"/>
  <c r="L29" i="65"/>
  <c r="G30" i="65"/>
  <c r="J30" i="65"/>
  <c r="H30" i="65"/>
  <c r="L30" i="65"/>
  <c r="G31" i="65"/>
  <c r="J31" i="65"/>
  <c r="H31" i="65"/>
  <c r="L31" i="65"/>
  <c r="G32" i="65"/>
  <c r="J32" i="65"/>
  <c r="H32" i="65"/>
  <c r="L32" i="65"/>
  <c r="G33" i="65"/>
  <c r="J33" i="65"/>
  <c r="H33" i="65"/>
  <c r="L33" i="65"/>
  <c r="G34" i="65"/>
  <c r="J34" i="65"/>
  <c r="H34" i="65"/>
  <c r="L34" i="65"/>
  <c r="G35" i="65"/>
  <c r="J35" i="65"/>
  <c r="H35" i="65"/>
  <c r="L35" i="65"/>
  <c r="G36" i="65"/>
  <c r="J36" i="65"/>
  <c r="H36" i="65"/>
  <c r="L36" i="65"/>
  <c r="G37" i="65"/>
  <c r="J37" i="65"/>
  <c r="H37" i="65"/>
  <c r="L37" i="65"/>
  <c r="G38" i="65"/>
  <c r="J38" i="65"/>
  <c r="H38" i="65"/>
  <c r="L38" i="65"/>
  <c r="G39" i="65"/>
  <c r="J39" i="65"/>
  <c r="H39" i="65"/>
  <c r="L39" i="65"/>
  <c r="G40" i="65"/>
  <c r="J40" i="65"/>
  <c r="H40" i="65"/>
  <c r="L40" i="65"/>
  <c r="G41" i="65"/>
  <c r="J41" i="65"/>
  <c r="H41" i="65"/>
  <c r="L41" i="65"/>
  <c r="G42" i="65"/>
  <c r="J42" i="65"/>
  <c r="H42" i="65"/>
  <c r="L42" i="65"/>
  <c r="M14" i="65"/>
  <c r="O12" i="19"/>
  <c r="M11" i="66"/>
  <c r="P12" i="19"/>
  <c r="M15" i="67"/>
  <c r="Q12" i="19"/>
  <c r="G15" i="68"/>
  <c r="J15" i="68"/>
  <c r="F15" i="68"/>
  <c r="L15" i="68"/>
  <c r="G6" i="68"/>
  <c r="J6" i="68"/>
  <c r="F6" i="68"/>
  <c r="L6" i="68"/>
  <c r="G7" i="68"/>
  <c r="J7" i="68"/>
  <c r="F7" i="68"/>
  <c r="L7" i="68"/>
  <c r="G8" i="68"/>
  <c r="J8" i="68"/>
  <c r="F8" i="68"/>
  <c r="L8" i="68"/>
  <c r="G9" i="68"/>
  <c r="J9" i="68"/>
  <c r="F9" i="68"/>
  <c r="L9" i="68"/>
  <c r="G10" i="68"/>
  <c r="J10" i="68"/>
  <c r="F10" i="68"/>
  <c r="L10" i="68"/>
  <c r="G11" i="68"/>
  <c r="J11" i="68"/>
  <c r="F11" i="68"/>
  <c r="L11" i="68"/>
  <c r="G12" i="68"/>
  <c r="J12" i="68"/>
  <c r="F12" i="68"/>
  <c r="L12" i="68"/>
  <c r="G13" i="68"/>
  <c r="J13" i="68"/>
  <c r="F13" i="68"/>
  <c r="L13" i="68"/>
  <c r="G14" i="68"/>
  <c r="J14" i="68"/>
  <c r="F14" i="68"/>
  <c r="L14" i="68"/>
  <c r="G16" i="68"/>
  <c r="J16" i="68"/>
  <c r="L16" i="68"/>
  <c r="G17" i="68"/>
  <c r="J17" i="68"/>
  <c r="L17" i="68"/>
  <c r="G18" i="68"/>
  <c r="J18" i="68"/>
  <c r="L18" i="68"/>
  <c r="G19" i="68"/>
  <c r="J19" i="68"/>
  <c r="L19" i="68"/>
  <c r="G20" i="68"/>
  <c r="J20" i="68"/>
  <c r="L20" i="68"/>
  <c r="G21" i="68"/>
  <c r="J21" i="68"/>
  <c r="L21" i="68"/>
  <c r="G22" i="68"/>
  <c r="J22" i="68"/>
  <c r="L22" i="68"/>
  <c r="G23" i="68"/>
  <c r="J23" i="68"/>
  <c r="L23" i="68"/>
  <c r="G24" i="68"/>
  <c r="J24" i="68"/>
  <c r="L24" i="68"/>
  <c r="G25" i="68"/>
  <c r="J25" i="68"/>
  <c r="L25" i="68"/>
  <c r="G26" i="68"/>
  <c r="J26" i="68"/>
  <c r="L26" i="68"/>
  <c r="G27" i="68"/>
  <c r="J27" i="68"/>
  <c r="L27" i="68"/>
  <c r="G28" i="68"/>
  <c r="J28" i="68"/>
  <c r="L28" i="68"/>
  <c r="G29" i="68"/>
  <c r="J29" i="68"/>
  <c r="L29" i="68"/>
  <c r="G30" i="68"/>
  <c r="J30" i="68"/>
  <c r="L30" i="68"/>
  <c r="G31" i="68"/>
  <c r="J31" i="68"/>
  <c r="L31" i="68"/>
  <c r="G32" i="68"/>
  <c r="J32" i="68"/>
  <c r="L32" i="68"/>
  <c r="G33" i="68"/>
  <c r="J33" i="68"/>
  <c r="L33" i="68"/>
  <c r="G34" i="68"/>
  <c r="J34" i="68"/>
  <c r="H34" i="68"/>
  <c r="L34" i="68"/>
  <c r="G35" i="68"/>
  <c r="J35" i="68"/>
  <c r="H35" i="68"/>
  <c r="L35" i="68"/>
  <c r="G36" i="68"/>
  <c r="J36" i="68"/>
  <c r="H36" i="68"/>
  <c r="L36" i="68"/>
  <c r="G37" i="68"/>
  <c r="J37" i="68"/>
  <c r="H37" i="68"/>
  <c r="L37" i="68"/>
  <c r="G38" i="68"/>
  <c r="J38" i="68"/>
  <c r="H38" i="68"/>
  <c r="L38" i="68"/>
  <c r="G39" i="68"/>
  <c r="J39" i="68"/>
  <c r="H39" i="68"/>
  <c r="L39" i="68"/>
  <c r="G40" i="68"/>
  <c r="J40" i="68"/>
  <c r="H40" i="68"/>
  <c r="L40" i="68"/>
  <c r="G41" i="68"/>
  <c r="J41" i="68"/>
  <c r="H41" i="68"/>
  <c r="L41" i="68"/>
  <c r="G42" i="68"/>
  <c r="J42" i="68"/>
  <c r="H42" i="68"/>
  <c r="L42" i="68"/>
  <c r="G43" i="68"/>
  <c r="J43" i="68"/>
  <c r="H43" i="68"/>
  <c r="L43" i="68"/>
  <c r="G44" i="68"/>
  <c r="J44" i="68"/>
  <c r="H44" i="68"/>
  <c r="L44" i="68"/>
  <c r="G45" i="68"/>
  <c r="J45" i="68"/>
  <c r="H45" i="68"/>
  <c r="L45" i="68"/>
  <c r="G46" i="68"/>
  <c r="J46" i="68"/>
  <c r="H46" i="68"/>
  <c r="L46" i="68"/>
  <c r="G47" i="68"/>
  <c r="J47" i="68"/>
  <c r="H47" i="68"/>
  <c r="L47" i="68"/>
  <c r="G48" i="68"/>
  <c r="J48" i="68"/>
  <c r="H48" i="68"/>
  <c r="L48" i="68"/>
  <c r="G49" i="68"/>
  <c r="J49" i="68"/>
  <c r="H49" i="68"/>
  <c r="L49" i="68"/>
  <c r="G50" i="68"/>
  <c r="J50" i="68"/>
  <c r="H50" i="68"/>
  <c r="L50" i="68"/>
  <c r="G51" i="68"/>
  <c r="J51" i="68"/>
  <c r="H51" i="68"/>
  <c r="L51" i="68"/>
  <c r="G52" i="68"/>
  <c r="J52" i="68"/>
  <c r="H52" i="68"/>
  <c r="L52" i="68"/>
  <c r="G53" i="68"/>
  <c r="J53" i="68"/>
  <c r="H53" i="68"/>
  <c r="L53" i="68"/>
  <c r="G54" i="68"/>
  <c r="J54" i="68"/>
  <c r="H54" i="68"/>
  <c r="L54" i="68"/>
  <c r="G55" i="68"/>
  <c r="J55" i="68"/>
  <c r="H55" i="68"/>
  <c r="L55" i="68"/>
  <c r="G56" i="68"/>
  <c r="J56" i="68"/>
  <c r="H56" i="68"/>
  <c r="L56" i="68"/>
  <c r="M15" i="68"/>
  <c r="R12" i="19"/>
  <c r="G11" i="69"/>
  <c r="J11" i="69"/>
  <c r="F11" i="69"/>
  <c r="H11" i="69"/>
  <c r="L11" i="69"/>
  <c r="G6" i="69"/>
  <c r="J6" i="69"/>
  <c r="F6" i="69"/>
  <c r="H6" i="69"/>
  <c r="L6" i="69"/>
  <c r="G7" i="69"/>
  <c r="J7" i="69"/>
  <c r="F7" i="69"/>
  <c r="H7" i="69"/>
  <c r="L7" i="69"/>
  <c r="G8" i="69"/>
  <c r="J8" i="69"/>
  <c r="F8" i="69"/>
  <c r="H8" i="69"/>
  <c r="L8" i="69"/>
  <c r="G9" i="69"/>
  <c r="J9" i="69"/>
  <c r="F9" i="69"/>
  <c r="H9" i="69"/>
  <c r="L9" i="69"/>
  <c r="G10" i="69"/>
  <c r="J10" i="69"/>
  <c r="F10" i="69"/>
  <c r="H10" i="69"/>
  <c r="L10" i="69"/>
  <c r="G12" i="69"/>
  <c r="J12" i="69"/>
  <c r="F12" i="69"/>
  <c r="H12" i="69"/>
  <c r="L12" i="69"/>
  <c r="G13" i="69"/>
  <c r="J13" i="69"/>
  <c r="F13" i="69"/>
  <c r="H13" i="69"/>
  <c r="L13" i="69"/>
  <c r="J14" i="69"/>
  <c r="H14" i="69"/>
  <c r="L14" i="69"/>
  <c r="J15" i="69"/>
  <c r="H15" i="69"/>
  <c r="L15" i="69"/>
  <c r="G16" i="69"/>
  <c r="J16" i="69"/>
  <c r="H16" i="69"/>
  <c r="L16" i="69"/>
  <c r="G17" i="69"/>
  <c r="J17" i="69"/>
  <c r="H17" i="69"/>
  <c r="L17" i="69"/>
  <c r="G18" i="69"/>
  <c r="J18" i="69"/>
  <c r="H18" i="69"/>
  <c r="L18" i="69"/>
  <c r="G19" i="69"/>
  <c r="J19" i="69"/>
  <c r="H19" i="69"/>
  <c r="L19" i="69"/>
  <c r="G20" i="69"/>
  <c r="J20" i="69"/>
  <c r="H20" i="69"/>
  <c r="L20" i="69"/>
  <c r="G21" i="69"/>
  <c r="J21" i="69"/>
  <c r="H21" i="69"/>
  <c r="L21" i="69"/>
  <c r="G22" i="69"/>
  <c r="J22" i="69"/>
  <c r="H22" i="69"/>
  <c r="L22" i="69"/>
  <c r="G23" i="69"/>
  <c r="J23" i="69"/>
  <c r="H23" i="69"/>
  <c r="L23" i="69"/>
  <c r="G24" i="69"/>
  <c r="J24" i="69"/>
  <c r="H24" i="69"/>
  <c r="L24" i="69"/>
  <c r="G25" i="69"/>
  <c r="J25" i="69"/>
  <c r="H25" i="69"/>
  <c r="L25" i="69"/>
  <c r="G26" i="69"/>
  <c r="J26" i="69"/>
  <c r="H26" i="69"/>
  <c r="L26" i="69"/>
  <c r="G27" i="69"/>
  <c r="J27" i="69"/>
  <c r="H27" i="69"/>
  <c r="L27" i="69"/>
  <c r="G28" i="69"/>
  <c r="J28" i="69"/>
  <c r="H28" i="69"/>
  <c r="L28" i="69"/>
  <c r="G29" i="69"/>
  <c r="J29" i="69"/>
  <c r="H29" i="69"/>
  <c r="L29" i="69"/>
  <c r="G30" i="69"/>
  <c r="J30" i="69"/>
  <c r="H30" i="69"/>
  <c r="L30" i="69"/>
  <c r="G31" i="69"/>
  <c r="J31" i="69"/>
  <c r="H31" i="69"/>
  <c r="L31" i="69"/>
  <c r="G32" i="69"/>
  <c r="J32" i="69"/>
  <c r="H32" i="69"/>
  <c r="L32" i="69"/>
  <c r="G33" i="69"/>
  <c r="J33" i="69"/>
  <c r="H33" i="69"/>
  <c r="L33" i="69"/>
  <c r="G34" i="69"/>
  <c r="J34" i="69"/>
  <c r="H34" i="69"/>
  <c r="L34" i="69"/>
  <c r="G35" i="69"/>
  <c r="J35" i="69"/>
  <c r="H35" i="69"/>
  <c r="L35" i="69"/>
  <c r="G36" i="69"/>
  <c r="J36" i="69"/>
  <c r="H36" i="69"/>
  <c r="L36" i="69"/>
  <c r="G37" i="69"/>
  <c r="J37" i="69"/>
  <c r="H37" i="69"/>
  <c r="L37" i="69"/>
  <c r="G38" i="69"/>
  <c r="J38" i="69"/>
  <c r="H38" i="69"/>
  <c r="L38" i="69"/>
  <c r="G39" i="69"/>
  <c r="J39" i="69"/>
  <c r="H39" i="69"/>
  <c r="L39" i="69"/>
  <c r="G40" i="69"/>
  <c r="J40" i="69"/>
  <c r="H40" i="69"/>
  <c r="L40" i="69"/>
  <c r="G41" i="69"/>
  <c r="J41" i="69"/>
  <c r="H41" i="69"/>
  <c r="L41" i="69"/>
  <c r="G42" i="69"/>
  <c r="J42" i="69"/>
  <c r="H42" i="69"/>
  <c r="L42" i="69"/>
  <c r="G43" i="69"/>
  <c r="J43" i="69"/>
  <c r="H43" i="69"/>
  <c r="L43" i="69"/>
  <c r="G44" i="69"/>
  <c r="J44" i="69"/>
  <c r="H44" i="69"/>
  <c r="L44" i="69"/>
  <c r="G45" i="69"/>
  <c r="J45" i="69"/>
  <c r="H45" i="69"/>
  <c r="L45" i="69"/>
  <c r="G46" i="69"/>
  <c r="J46" i="69"/>
  <c r="H46" i="69"/>
  <c r="L46" i="69"/>
  <c r="G47" i="69"/>
  <c r="J47" i="69"/>
  <c r="H47" i="69"/>
  <c r="L47" i="69"/>
  <c r="G48" i="69"/>
  <c r="J48" i="69"/>
  <c r="H48" i="69"/>
  <c r="L48" i="69"/>
  <c r="G49" i="69"/>
  <c r="J49" i="69"/>
  <c r="H49" i="69"/>
  <c r="L49" i="69"/>
  <c r="G50" i="69"/>
  <c r="J50" i="69"/>
  <c r="H50" i="69"/>
  <c r="L50" i="69"/>
  <c r="G51" i="69"/>
  <c r="J51" i="69"/>
  <c r="H51" i="69"/>
  <c r="L51" i="69"/>
  <c r="G52" i="69"/>
  <c r="J52" i="69"/>
  <c r="H52" i="69"/>
  <c r="L52" i="69"/>
  <c r="G53" i="69"/>
  <c r="J53" i="69"/>
  <c r="H53" i="69"/>
  <c r="L53" i="69"/>
  <c r="G54" i="69"/>
  <c r="J54" i="69"/>
  <c r="H54" i="69"/>
  <c r="L54" i="69"/>
  <c r="G55" i="69"/>
  <c r="J55" i="69"/>
  <c r="H55" i="69"/>
  <c r="L55" i="69"/>
  <c r="G56" i="69"/>
  <c r="J56" i="69"/>
  <c r="H56" i="69"/>
  <c r="L56" i="69"/>
  <c r="M11" i="69"/>
  <c r="S12" i="19"/>
  <c r="G11" i="70"/>
  <c r="J11" i="70"/>
  <c r="F11" i="70"/>
  <c r="H11" i="70"/>
  <c r="L11" i="70"/>
  <c r="G6" i="70"/>
  <c r="J6" i="70"/>
  <c r="F6" i="70"/>
  <c r="H6" i="70"/>
  <c r="L6" i="70"/>
  <c r="G7" i="70"/>
  <c r="J7" i="70"/>
  <c r="F7" i="70"/>
  <c r="H7" i="70"/>
  <c r="L7" i="70"/>
  <c r="G8" i="70"/>
  <c r="J8" i="70"/>
  <c r="F8" i="70"/>
  <c r="H8" i="70"/>
  <c r="L8" i="70"/>
  <c r="G9" i="70"/>
  <c r="J9" i="70"/>
  <c r="F9" i="70"/>
  <c r="H9" i="70"/>
  <c r="L9" i="70"/>
  <c r="G10" i="70"/>
  <c r="J10" i="70"/>
  <c r="F10" i="70"/>
  <c r="H10" i="70"/>
  <c r="L10" i="70"/>
  <c r="G12" i="70"/>
  <c r="J12" i="70"/>
  <c r="F12" i="70"/>
  <c r="H12" i="70"/>
  <c r="L12" i="70"/>
  <c r="G13" i="70"/>
  <c r="J13" i="70"/>
  <c r="F13" i="70"/>
  <c r="H13" i="70"/>
  <c r="L13" i="70"/>
  <c r="G14" i="70"/>
  <c r="J14" i="70"/>
  <c r="H14" i="70"/>
  <c r="L14" i="70"/>
  <c r="G15" i="70"/>
  <c r="J15" i="70"/>
  <c r="H15" i="70"/>
  <c r="L15" i="70"/>
  <c r="G16" i="70"/>
  <c r="J16" i="70"/>
  <c r="H16" i="70"/>
  <c r="L16" i="70"/>
  <c r="G17" i="70"/>
  <c r="J17" i="70"/>
  <c r="H17" i="70"/>
  <c r="L17" i="70"/>
  <c r="G18" i="70"/>
  <c r="J18" i="70"/>
  <c r="H18" i="70"/>
  <c r="L18" i="70"/>
  <c r="G19" i="70"/>
  <c r="J19" i="70"/>
  <c r="H19" i="70"/>
  <c r="L19" i="70"/>
  <c r="G20" i="70"/>
  <c r="J20" i="70"/>
  <c r="H20" i="70"/>
  <c r="L20" i="70"/>
  <c r="G21" i="70"/>
  <c r="J21" i="70"/>
  <c r="H21" i="70"/>
  <c r="L21" i="70"/>
  <c r="G22" i="70"/>
  <c r="J22" i="70"/>
  <c r="H22" i="70"/>
  <c r="L22" i="70"/>
  <c r="G23" i="70"/>
  <c r="J23" i="70"/>
  <c r="H23" i="70"/>
  <c r="L23" i="70"/>
  <c r="G24" i="70"/>
  <c r="J24" i="70"/>
  <c r="H24" i="70"/>
  <c r="L24" i="70"/>
  <c r="G25" i="70"/>
  <c r="J25" i="70"/>
  <c r="H25" i="70"/>
  <c r="L25" i="70"/>
  <c r="G26" i="70"/>
  <c r="J26" i="70"/>
  <c r="H26" i="70"/>
  <c r="L26" i="70"/>
  <c r="G27" i="70"/>
  <c r="J27" i="70"/>
  <c r="H27" i="70"/>
  <c r="L27" i="70"/>
  <c r="G28" i="70"/>
  <c r="J28" i="70"/>
  <c r="H28" i="70"/>
  <c r="L28" i="70"/>
  <c r="G29" i="70"/>
  <c r="J29" i="70"/>
  <c r="H29" i="70"/>
  <c r="L29" i="70"/>
  <c r="G30" i="70"/>
  <c r="J30" i="70"/>
  <c r="H30" i="70"/>
  <c r="L30" i="70"/>
  <c r="G31" i="70"/>
  <c r="J31" i="70"/>
  <c r="H31" i="70"/>
  <c r="L31" i="70"/>
  <c r="G32" i="70"/>
  <c r="J32" i="70"/>
  <c r="H32" i="70"/>
  <c r="L32" i="70"/>
  <c r="G33" i="70"/>
  <c r="J33" i="70"/>
  <c r="H33" i="70"/>
  <c r="L33" i="70"/>
  <c r="G34" i="70"/>
  <c r="J34" i="70"/>
  <c r="H34" i="70"/>
  <c r="L34" i="70"/>
  <c r="G35" i="70"/>
  <c r="J35" i="70"/>
  <c r="H35" i="70"/>
  <c r="L35" i="70"/>
  <c r="G36" i="70"/>
  <c r="J36" i="70"/>
  <c r="H36" i="70"/>
  <c r="L36" i="70"/>
  <c r="G37" i="70"/>
  <c r="J37" i="70"/>
  <c r="H37" i="70"/>
  <c r="L37" i="70"/>
  <c r="G38" i="70"/>
  <c r="J38" i="70"/>
  <c r="H38" i="70"/>
  <c r="L38" i="70"/>
  <c r="G39" i="70"/>
  <c r="J39" i="70"/>
  <c r="H39" i="70"/>
  <c r="L39" i="70"/>
  <c r="G40" i="70"/>
  <c r="J40" i="70"/>
  <c r="H40" i="70"/>
  <c r="L40" i="70"/>
  <c r="G41" i="70"/>
  <c r="J41" i="70"/>
  <c r="H41" i="70"/>
  <c r="L41" i="70"/>
  <c r="G42" i="70"/>
  <c r="J42" i="70"/>
  <c r="H42" i="70"/>
  <c r="L42" i="70"/>
  <c r="G43" i="70"/>
  <c r="J43" i="70"/>
  <c r="H43" i="70"/>
  <c r="L43" i="70"/>
  <c r="G44" i="70"/>
  <c r="J44" i="70"/>
  <c r="H44" i="70"/>
  <c r="L44" i="70"/>
  <c r="G45" i="70"/>
  <c r="J45" i="70"/>
  <c r="H45" i="70"/>
  <c r="L45" i="70"/>
  <c r="G46" i="70"/>
  <c r="J46" i="70"/>
  <c r="H46" i="70"/>
  <c r="L46" i="70"/>
  <c r="G47" i="70"/>
  <c r="J47" i="70"/>
  <c r="H47" i="70"/>
  <c r="L47" i="70"/>
  <c r="G48" i="70"/>
  <c r="J48" i="70"/>
  <c r="H48" i="70"/>
  <c r="L48" i="70"/>
  <c r="G49" i="70"/>
  <c r="J49" i="70"/>
  <c r="H49" i="70"/>
  <c r="L49" i="70"/>
  <c r="G50" i="70"/>
  <c r="J50" i="70"/>
  <c r="H50" i="70"/>
  <c r="L50" i="70"/>
  <c r="G51" i="70"/>
  <c r="J51" i="70"/>
  <c r="H51" i="70"/>
  <c r="L51" i="70"/>
  <c r="G52" i="70"/>
  <c r="J52" i="70"/>
  <c r="H52" i="70"/>
  <c r="L52" i="70"/>
  <c r="G53" i="70"/>
  <c r="J53" i="70"/>
  <c r="H53" i="70"/>
  <c r="L53" i="70"/>
  <c r="G54" i="70"/>
  <c r="J54" i="70"/>
  <c r="H54" i="70"/>
  <c r="L54" i="70"/>
  <c r="G55" i="70"/>
  <c r="J55" i="70"/>
  <c r="H55" i="70"/>
  <c r="L55" i="70"/>
  <c r="G56" i="70"/>
  <c r="J56" i="70"/>
  <c r="H56" i="70"/>
  <c r="L56" i="70"/>
  <c r="M11" i="70"/>
  <c r="T12" i="19"/>
  <c r="G11" i="71"/>
  <c r="J11" i="71"/>
  <c r="F11" i="71"/>
  <c r="H11" i="71"/>
  <c r="L11" i="71"/>
  <c r="G6" i="71"/>
  <c r="J6" i="71"/>
  <c r="F6" i="71"/>
  <c r="H6" i="71"/>
  <c r="L6" i="71"/>
  <c r="G7" i="71"/>
  <c r="J7" i="71"/>
  <c r="F7" i="71"/>
  <c r="H7" i="71"/>
  <c r="L7" i="71"/>
  <c r="G8" i="71"/>
  <c r="J8" i="71"/>
  <c r="F8" i="71"/>
  <c r="H8" i="71"/>
  <c r="L8" i="71"/>
  <c r="G9" i="71"/>
  <c r="J9" i="71"/>
  <c r="F9" i="71"/>
  <c r="H9" i="71"/>
  <c r="L9" i="71"/>
  <c r="G10" i="71"/>
  <c r="J10" i="71"/>
  <c r="F10" i="71"/>
  <c r="H10" i="71"/>
  <c r="L10" i="71"/>
  <c r="J12" i="71"/>
  <c r="H12" i="71"/>
  <c r="L12" i="71"/>
  <c r="G13" i="71"/>
  <c r="J13" i="71"/>
  <c r="H13" i="71"/>
  <c r="L13" i="71"/>
  <c r="G14" i="71"/>
  <c r="J14" i="71"/>
  <c r="H14" i="71"/>
  <c r="L14" i="71"/>
  <c r="G15" i="71"/>
  <c r="J15" i="71"/>
  <c r="H15" i="71"/>
  <c r="L15" i="71"/>
  <c r="G16" i="71"/>
  <c r="J16" i="71"/>
  <c r="H16" i="71"/>
  <c r="L16" i="71"/>
  <c r="G17" i="71"/>
  <c r="J17" i="71"/>
  <c r="H17" i="71"/>
  <c r="L17" i="71"/>
  <c r="G18" i="71"/>
  <c r="J18" i="71"/>
  <c r="H18" i="71"/>
  <c r="L18" i="71"/>
  <c r="G19" i="71"/>
  <c r="J19" i="71"/>
  <c r="H19" i="71"/>
  <c r="L19" i="71"/>
  <c r="G20" i="71"/>
  <c r="J20" i="71"/>
  <c r="H20" i="71"/>
  <c r="L20" i="71"/>
  <c r="G21" i="71"/>
  <c r="J21" i="71"/>
  <c r="H21" i="71"/>
  <c r="L21" i="71"/>
  <c r="G22" i="71"/>
  <c r="J22" i="71"/>
  <c r="H22" i="71"/>
  <c r="L22" i="71"/>
  <c r="G23" i="71"/>
  <c r="J23" i="71"/>
  <c r="H23" i="71"/>
  <c r="L23" i="71"/>
  <c r="G24" i="71"/>
  <c r="J24" i="71"/>
  <c r="H24" i="71"/>
  <c r="L24" i="71"/>
  <c r="G25" i="71"/>
  <c r="J25" i="71"/>
  <c r="H25" i="71"/>
  <c r="L25" i="71"/>
  <c r="G26" i="71"/>
  <c r="J26" i="71"/>
  <c r="H26" i="71"/>
  <c r="L26" i="71"/>
  <c r="G27" i="71"/>
  <c r="J27" i="71"/>
  <c r="H27" i="71"/>
  <c r="L27" i="71"/>
  <c r="G28" i="71"/>
  <c r="J28" i="71"/>
  <c r="H28" i="71"/>
  <c r="L28" i="71"/>
  <c r="G29" i="71"/>
  <c r="J29" i="71"/>
  <c r="H29" i="71"/>
  <c r="L29" i="71"/>
  <c r="G30" i="71"/>
  <c r="J30" i="71"/>
  <c r="H30" i="71"/>
  <c r="L30" i="71"/>
  <c r="G31" i="71"/>
  <c r="J31" i="71"/>
  <c r="H31" i="71"/>
  <c r="L31" i="71"/>
  <c r="G32" i="71"/>
  <c r="J32" i="71"/>
  <c r="H32" i="71"/>
  <c r="L32" i="71"/>
  <c r="G33" i="71"/>
  <c r="J33" i="71"/>
  <c r="H33" i="71"/>
  <c r="L33" i="71"/>
  <c r="G34" i="71"/>
  <c r="J34" i="71"/>
  <c r="H34" i="71"/>
  <c r="L34" i="71"/>
  <c r="G35" i="71"/>
  <c r="J35" i="71"/>
  <c r="H35" i="71"/>
  <c r="L35" i="71"/>
  <c r="G36" i="71"/>
  <c r="J36" i="71"/>
  <c r="H36" i="71"/>
  <c r="L36" i="71"/>
  <c r="G37" i="71"/>
  <c r="J37" i="71"/>
  <c r="H37" i="71"/>
  <c r="L37" i="71"/>
  <c r="G38" i="71"/>
  <c r="J38" i="71"/>
  <c r="H38" i="71"/>
  <c r="L38" i="71"/>
  <c r="G39" i="71"/>
  <c r="J39" i="71"/>
  <c r="H39" i="71"/>
  <c r="L39" i="71"/>
  <c r="G40" i="71"/>
  <c r="J40" i="71"/>
  <c r="H40" i="71"/>
  <c r="L40" i="71"/>
  <c r="G41" i="71"/>
  <c r="J41" i="71"/>
  <c r="H41" i="71"/>
  <c r="L41" i="71"/>
  <c r="G42" i="71"/>
  <c r="J42" i="71"/>
  <c r="H42" i="71"/>
  <c r="L42" i="71"/>
  <c r="G43" i="71"/>
  <c r="J43" i="71"/>
  <c r="H43" i="71"/>
  <c r="L43" i="71"/>
  <c r="G44" i="71"/>
  <c r="J44" i="71"/>
  <c r="H44" i="71"/>
  <c r="L44" i="71"/>
  <c r="G45" i="71"/>
  <c r="J45" i="71"/>
  <c r="H45" i="71"/>
  <c r="L45" i="71"/>
  <c r="G46" i="71"/>
  <c r="J46" i="71"/>
  <c r="H46" i="71"/>
  <c r="L46" i="71"/>
  <c r="G47" i="71"/>
  <c r="J47" i="71"/>
  <c r="H47" i="71"/>
  <c r="L47" i="71"/>
  <c r="G48" i="71"/>
  <c r="J48" i="71"/>
  <c r="H48" i="71"/>
  <c r="L48" i="71"/>
  <c r="G49" i="71"/>
  <c r="J49" i="71"/>
  <c r="H49" i="71"/>
  <c r="L49" i="71"/>
  <c r="G50" i="71"/>
  <c r="J50" i="71"/>
  <c r="H50" i="71"/>
  <c r="L50" i="71"/>
  <c r="G51" i="71"/>
  <c r="J51" i="71"/>
  <c r="H51" i="71"/>
  <c r="L51" i="71"/>
  <c r="G52" i="71"/>
  <c r="J52" i="71"/>
  <c r="H52" i="71"/>
  <c r="L52" i="71"/>
  <c r="G53" i="71"/>
  <c r="J53" i="71"/>
  <c r="H53" i="71"/>
  <c r="L53" i="71"/>
  <c r="G54" i="71"/>
  <c r="J54" i="71"/>
  <c r="H54" i="71"/>
  <c r="L54" i="71"/>
  <c r="G55" i="71"/>
  <c r="J55" i="71"/>
  <c r="H55" i="71"/>
  <c r="L55" i="71"/>
  <c r="G56" i="71"/>
  <c r="J56" i="71"/>
  <c r="H56" i="71"/>
  <c r="L56" i="71"/>
  <c r="M11" i="71"/>
  <c r="U12" i="19"/>
  <c r="G13" i="72"/>
  <c r="J13" i="72"/>
  <c r="F13" i="72"/>
  <c r="H13" i="72"/>
  <c r="L13" i="72"/>
  <c r="G6" i="72"/>
  <c r="J6" i="72"/>
  <c r="F6" i="72"/>
  <c r="H6" i="72"/>
  <c r="L6" i="72"/>
  <c r="G7" i="72"/>
  <c r="J7" i="72"/>
  <c r="F7" i="72"/>
  <c r="H7" i="72"/>
  <c r="L7" i="72"/>
  <c r="G8" i="72"/>
  <c r="J8" i="72"/>
  <c r="F8" i="72"/>
  <c r="H8" i="72"/>
  <c r="L8" i="72"/>
  <c r="G9" i="72"/>
  <c r="J9" i="72"/>
  <c r="F9" i="72"/>
  <c r="H9" i="72"/>
  <c r="L9" i="72"/>
  <c r="G10" i="72"/>
  <c r="J10" i="72"/>
  <c r="F10" i="72"/>
  <c r="H10" i="72"/>
  <c r="L10" i="72"/>
  <c r="G11" i="72"/>
  <c r="J11" i="72"/>
  <c r="F11" i="72"/>
  <c r="H11" i="72"/>
  <c r="L11" i="72"/>
  <c r="G12" i="72"/>
  <c r="J12" i="72"/>
  <c r="F12" i="72"/>
  <c r="H12" i="72"/>
  <c r="L12" i="72"/>
  <c r="G14" i="72"/>
  <c r="J14" i="72"/>
  <c r="H14" i="72"/>
  <c r="L14" i="72"/>
  <c r="G15" i="72"/>
  <c r="J15" i="72"/>
  <c r="H15" i="72"/>
  <c r="L15" i="72"/>
  <c r="G16" i="72"/>
  <c r="J16" i="72"/>
  <c r="H16" i="72"/>
  <c r="L16" i="72"/>
  <c r="G17" i="72"/>
  <c r="J17" i="72"/>
  <c r="H17" i="72"/>
  <c r="L17" i="72"/>
  <c r="G18" i="72"/>
  <c r="J18" i="72"/>
  <c r="H18" i="72"/>
  <c r="L18" i="72"/>
  <c r="G19" i="72"/>
  <c r="J19" i="72"/>
  <c r="H19" i="72"/>
  <c r="L19" i="72"/>
  <c r="G20" i="72"/>
  <c r="J20" i="72"/>
  <c r="H20" i="72"/>
  <c r="L20" i="72"/>
  <c r="G21" i="72"/>
  <c r="J21" i="72"/>
  <c r="H21" i="72"/>
  <c r="L21" i="72"/>
  <c r="G22" i="72"/>
  <c r="J22" i="72"/>
  <c r="H22" i="72"/>
  <c r="L22" i="72"/>
  <c r="G23" i="72"/>
  <c r="J23" i="72"/>
  <c r="H23" i="72"/>
  <c r="L23" i="72"/>
  <c r="G24" i="72"/>
  <c r="J24" i="72"/>
  <c r="H24" i="72"/>
  <c r="L24" i="72"/>
  <c r="G25" i="72"/>
  <c r="J25" i="72"/>
  <c r="H25" i="72"/>
  <c r="L25" i="72"/>
  <c r="G26" i="72"/>
  <c r="J26" i="72"/>
  <c r="H26" i="72"/>
  <c r="L26" i="72"/>
  <c r="G27" i="72"/>
  <c r="J27" i="72"/>
  <c r="H27" i="72"/>
  <c r="L27" i="72"/>
  <c r="G28" i="72"/>
  <c r="J28" i="72"/>
  <c r="H28" i="72"/>
  <c r="L28" i="72"/>
  <c r="G29" i="72"/>
  <c r="J29" i="72"/>
  <c r="H29" i="72"/>
  <c r="L29" i="72"/>
  <c r="G30" i="72"/>
  <c r="J30" i="72"/>
  <c r="H30" i="72"/>
  <c r="L30" i="72"/>
  <c r="G31" i="72"/>
  <c r="J31" i="72"/>
  <c r="H31" i="72"/>
  <c r="L31" i="72"/>
  <c r="G32" i="72"/>
  <c r="J32" i="72"/>
  <c r="H32" i="72"/>
  <c r="L32" i="72"/>
  <c r="G33" i="72"/>
  <c r="J33" i="72"/>
  <c r="H33" i="72"/>
  <c r="L33" i="72"/>
  <c r="G34" i="72"/>
  <c r="J34" i="72"/>
  <c r="H34" i="72"/>
  <c r="L34" i="72"/>
  <c r="G35" i="72"/>
  <c r="J35" i="72"/>
  <c r="H35" i="72"/>
  <c r="L35" i="72"/>
  <c r="G36" i="72"/>
  <c r="J36" i="72"/>
  <c r="H36" i="72"/>
  <c r="L36" i="72"/>
  <c r="G37" i="72"/>
  <c r="J37" i="72"/>
  <c r="H37" i="72"/>
  <c r="L37" i="72"/>
  <c r="G38" i="72"/>
  <c r="J38" i="72"/>
  <c r="H38" i="72"/>
  <c r="L38" i="72"/>
  <c r="G39" i="72"/>
  <c r="J39" i="72"/>
  <c r="H39" i="72"/>
  <c r="L39" i="72"/>
  <c r="G40" i="72"/>
  <c r="J40" i="72"/>
  <c r="H40" i="72"/>
  <c r="L40" i="72"/>
  <c r="G41" i="72"/>
  <c r="J41" i="72"/>
  <c r="H41" i="72"/>
  <c r="L41" i="72"/>
  <c r="G42" i="72"/>
  <c r="J42" i="72"/>
  <c r="H42" i="72"/>
  <c r="L42" i="72"/>
  <c r="G43" i="72"/>
  <c r="J43" i="72"/>
  <c r="H43" i="72"/>
  <c r="L43" i="72"/>
  <c r="G44" i="72"/>
  <c r="J44" i="72"/>
  <c r="H44" i="72"/>
  <c r="L44" i="72"/>
  <c r="G45" i="72"/>
  <c r="J45" i="72"/>
  <c r="H45" i="72"/>
  <c r="L45" i="72"/>
  <c r="G46" i="72"/>
  <c r="J46" i="72"/>
  <c r="H46" i="72"/>
  <c r="L46" i="72"/>
  <c r="G47" i="72"/>
  <c r="J47" i="72"/>
  <c r="H47" i="72"/>
  <c r="L47" i="72"/>
  <c r="G48" i="72"/>
  <c r="J48" i="72"/>
  <c r="H48" i="72"/>
  <c r="L48" i="72"/>
  <c r="G49" i="72"/>
  <c r="J49" i="72"/>
  <c r="H49" i="72"/>
  <c r="L49" i="72"/>
  <c r="G50" i="72"/>
  <c r="J50" i="72"/>
  <c r="H50" i="72"/>
  <c r="L50" i="72"/>
  <c r="G51" i="72"/>
  <c r="J51" i="72"/>
  <c r="H51" i="72"/>
  <c r="L51" i="72"/>
  <c r="G52" i="72"/>
  <c r="J52" i="72"/>
  <c r="H52" i="72"/>
  <c r="L52" i="72"/>
  <c r="G53" i="72"/>
  <c r="J53" i="72"/>
  <c r="H53" i="72"/>
  <c r="L53" i="72"/>
  <c r="G54" i="72"/>
  <c r="J54" i="72"/>
  <c r="H54" i="72"/>
  <c r="L54" i="72"/>
  <c r="G55" i="72"/>
  <c r="J55" i="72"/>
  <c r="H55" i="72"/>
  <c r="L55" i="72"/>
  <c r="G56" i="72"/>
  <c r="J56" i="72"/>
  <c r="H56" i="72"/>
  <c r="L56" i="72"/>
  <c r="M13" i="72"/>
  <c r="V12" i="19"/>
  <c r="G13" i="73"/>
  <c r="J13" i="73"/>
  <c r="F13" i="73"/>
  <c r="H13" i="73"/>
  <c r="L13" i="73"/>
  <c r="G6" i="73"/>
  <c r="J6" i="73"/>
  <c r="F6" i="73"/>
  <c r="H6" i="73"/>
  <c r="L6" i="73"/>
  <c r="G7" i="73"/>
  <c r="J7" i="73"/>
  <c r="F7" i="73"/>
  <c r="H7" i="73"/>
  <c r="L7" i="73"/>
  <c r="G8" i="73"/>
  <c r="J8" i="73"/>
  <c r="F8" i="73"/>
  <c r="H8" i="73"/>
  <c r="L8" i="73"/>
  <c r="G9" i="73"/>
  <c r="J9" i="73"/>
  <c r="F9" i="73"/>
  <c r="H9" i="73"/>
  <c r="L9" i="73"/>
  <c r="G10" i="73"/>
  <c r="J10" i="73"/>
  <c r="F10" i="73"/>
  <c r="H10" i="73"/>
  <c r="L10" i="73"/>
  <c r="G11" i="73"/>
  <c r="J11" i="73"/>
  <c r="F11" i="73"/>
  <c r="H11" i="73"/>
  <c r="L11" i="73"/>
  <c r="G12" i="73"/>
  <c r="J12" i="73"/>
  <c r="F12" i="73"/>
  <c r="H12" i="73"/>
  <c r="L12" i="73"/>
  <c r="G14" i="73"/>
  <c r="J14" i="73"/>
  <c r="H14" i="73"/>
  <c r="L14" i="73"/>
  <c r="G15" i="73"/>
  <c r="J15" i="73"/>
  <c r="H15" i="73"/>
  <c r="L15" i="73"/>
  <c r="G16" i="73"/>
  <c r="J16" i="73"/>
  <c r="H16" i="73"/>
  <c r="L16" i="73"/>
  <c r="G17" i="73"/>
  <c r="J17" i="73"/>
  <c r="H17" i="73"/>
  <c r="L17" i="73"/>
  <c r="G18" i="73"/>
  <c r="J18" i="73"/>
  <c r="H18" i="73"/>
  <c r="L18" i="73"/>
  <c r="G19" i="73"/>
  <c r="J19" i="73"/>
  <c r="H19" i="73"/>
  <c r="L19" i="73"/>
  <c r="G20" i="73"/>
  <c r="J20" i="73"/>
  <c r="H20" i="73"/>
  <c r="L20" i="73"/>
  <c r="G21" i="73"/>
  <c r="J21" i="73"/>
  <c r="H21" i="73"/>
  <c r="L21" i="73"/>
  <c r="G22" i="73"/>
  <c r="J22" i="73"/>
  <c r="H22" i="73"/>
  <c r="L22" i="73"/>
  <c r="G23" i="73"/>
  <c r="J23" i="73"/>
  <c r="H23" i="73"/>
  <c r="L23" i="73"/>
  <c r="G24" i="73"/>
  <c r="J24" i="73"/>
  <c r="H24" i="73"/>
  <c r="L24" i="73"/>
  <c r="G25" i="73"/>
  <c r="J25" i="73"/>
  <c r="H25" i="73"/>
  <c r="L25" i="73"/>
  <c r="G26" i="73"/>
  <c r="J26" i="73"/>
  <c r="H26" i="73"/>
  <c r="L26" i="73"/>
  <c r="G27" i="73"/>
  <c r="J27" i="73"/>
  <c r="H27" i="73"/>
  <c r="L27" i="73"/>
  <c r="G28" i="73"/>
  <c r="J28" i="73"/>
  <c r="H28" i="73"/>
  <c r="L28" i="73"/>
  <c r="G29" i="73"/>
  <c r="J29" i="73"/>
  <c r="H29" i="73"/>
  <c r="L29" i="73"/>
  <c r="G30" i="73"/>
  <c r="J30" i="73"/>
  <c r="H30" i="73"/>
  <c r="L30" i="73"/>
  <c r="G31" i="73"/>
  <c r="J31" i="73"/>
  <c r="H31" i="73"/>
  <c r="L31" i="73"/>
  <c r="G32" i="73"/>
  <c r="J32" i="73"/>
  <c r="H32" i="73"/>
  <c r="L32" i="73"/>
  <c r="G33" i="73"/>
  <c r="J33" i="73"/>
  <c r="H33" i="73"/>
  <c r="L33" i="73"/>
  <c r="G34" i="73"/>
  <c r="J34" i="73"/>
  <c r="H34" i="73"/>
  <c r="L34" i="73"/>
  <c r="G35" i="73"/>
  <c r="J35" i="73"/>
  <c r="H35" i="73"/>
  <c r="L35" i="73"/>
  <c r="G36" i="73"/>
  <c r="J36" i="73"/>
  <c r="H36" i="73"/>
  <c r="L36" i="73"/>
  <c r="G37" i="73"/>
  <c r="J37" i="73"/>
  <c r="H37" i="73"/>
  <c r="L37" i="73"/>
  <c r="G38" i="73"/>
  <c r="J38" i="73"/>
  <c r="H38" i="73"/>
  <c r="L38" i="73"/>
  <c r="G39" i="73"/>
  <c r="J39" i="73"/>
  <c r="H39" i="73"/>
  <c r="L39" i="73"/>
  <c r="G40" i="73"/>
  <c r="J40" i="73"/>
  <c r="H40" i="73"/>
  <c r="L40" i="73"/>
  <c r="G41" i="73"/>
  <c r="J41" i="73"/>
  <c r="H41" i="73"/>
  <c r="L41" i="73"/>
  <c r="G42" i="73"/>
  <c r="J42" i="73"/>
  <c r="H42" i="73"/>
  <c r="L42" i="73"/>
  <c r="G43" i="73"/>
  <c r="J43" i="73"/>
  <c r="H43" i="73"/>
  <c r="L43" i="73"/>
  <c r="G44" i="73"/>
  <c r="J44" i="73"/>
  <c r="H44" i="73"/>
  <c r="L44" i="73"/>
  <c r="G45" i="73"/>
  <c r="J45" i="73"/>
  <c r="H45" i="73"/>
  <c r="L45" i="73"/>
  <c r="G46" i="73"/>
  <c r="J46" i="73"/>
  <c r="H46" i="73"/>
  <c r="L46" i="73"/>
  <c r="G47" i="73"/>
  <c r="J47" i="73"/>
  <c r="H47" i="73"/>
  <c r="L47" i="73"/>
  <c r="G48" i="73"/>
  <c r="J48" i="73"/>
  <c r="H48" i="73"/>
  <c r="L48" i="73"/>
  <c r="G49" i="73"/>
  <c r="J49" i="73"/>
  <c r="H49" i="73"/>
  <c r="L49" i="73"/>
  <c r="G50" i="73"/>
  <c r="J50" i="73"/>
  <c r="H50" i="73"/>
  <c r="L50" i="73"/>
  <c r="G51" i="73"/>
  <c r="J51" i="73"/>
  <c r="H51" i="73"/>
  <c r="L51" i="73"/>
  <c r="G52" i="73"/>
  <c r="J52" i="73"/>
  <c r="H52" i="73"/>
  <c r="L52" i="73"/>
  <c r="G53" i="73"/>
  <c r="J53" i="73"/>
  <c r="H53" i="73"/>
  <c r="L53" i="73"/>
  <c r="G54" i="73"/>
  <c r="J54" i="73"/>
  <c r="H54" i="73"/>
  <c r="L54" i="73"/>
  <c r="G55" i="73"/>
  <c r="J55" i="73"/>
  <c r="H55" i="73"/>
  <c r="L55" i="73"/>
  <c r="G56" i="73"/>
  <c r="J56" i="73"/>
  <c r="H56" i="73"/>
  <c r="L56" i="73"/>
  <c r="M13" i="73"/>
  <c r="W12" i="19"/>
  <c r="G10" i="74"/>
  <c r="J10" i="74"/>
  <c r="F10" i="74"/>
  <c r="H10" i="74"/>
  <c r="L10" i="74"/>
  <c r="G6" i="74"/>
  <c r="J6" i="74"/>
  <c r="F6" i="74"/>
  <c r="H6" i="74"/>
  <c r="L6" i="74"/>
  <c r="G7" i="74"/>
  <c r="J7" i="74"/>
  <c r="F7" i="74"/>
  <c r="H7" i="74"/>
  <c r="L7" i="74"/>
  <c r="G8" i="74"/>
  <c r="J8" i="74"/>
  <c r="F8" i="74"/>
  <c r="H8" i="74"/>
  <c r="L8" i="74"/>
  <c r="G9" i="74"/>
  <c r="J9" i="74"/>
  <c r="F9" i="74"/>
  <c r="H9" i="74"/>
  <c r="L9" i="74"/>
  <c r="G11" i="74"/>
  <c r="J11" i="74"/>
  <c r="F11" i="74"/>
  <c r="H11" i="74"/>
  <c r="L11" i="74"/>
  <c r="G12" i="74"/>
  <c r="J12" i="74"/>
  <c r="F12" i="74"/>
  <c r="H12" i="74"/>
  <c r="L12" i="74"/>
  <c r="G13" i="74"/>
  <c r="J13" i="74"/>
  <c r="F13" i="74"/>
  <c r="H13" i="74"/>
  <c r="L13" i="74"/>
  <c r="G14" i="74"/>
  <c r="J14" i="74"/>
  <c r="H14" i="74"/>
  <c r="L14" i="74"/>
  <c r="G15" i="74"/>
  <c r="J15" i="74"/>
  <c r="H15" i="74"/>
  <c r="L15" i="74"/>
  <c r="G16" i="74"/>
  <c r="J16" i="74"/>
  <c r="H16" i="74"/>
  <c r="L16" i="74"/>
  <c r="G17" i="74"/>
  <c r="J17" i="74"/>
  <c r="H17" i="74"/>
  <c r="L17" i="74"/>
  <c r="G18" i="74"/>
  <c r="J18" i="74"/>
  <c r="H18" i="74"/>
  <c r="L18" i="74"/>
  <c r="G19" i="74"/>
  <c r="J19" i="74"/>
  <c r="H19" i="74"/>
  <c r="L19" i="74"/>
  <c r="G20" i="74"/>
  <c r="J20" i="74"/>
  <c r="H20" i="74"/>
  <c r="L20" i="74"/>
  <c r="G21" i="74"/>
  <c r="J21" i="74"/>
  <c r="H21" i="74"/>
  <c r="L21" i="74"/>
  <c r="G22" i="74"/>
  <c r="J22" i="74"/>
  <c r="H22" i="74"/>
  <c r="L22" i="74"/>
  <c r="G23" i="74"/>
  <c r="J23" i="74"/>
  <c r="H23" i="74"/>
  <c r="L23" i="74"/>
  <c r="G24" i="74"/>
  <c r="J24" i="74"/>
  <c r="H24" i="74"/>
  <c r="L24" i="74"/>
  <c r="G25" i="74"/>
  <c r="J25" i="74"/>
  <c r="H25" i="74"/>
  <c r="L25" i="74"/>
  <c r="G26" i="74"/>
  <c r="J26" i="74"/>
  <c r="H26" i="74"/>
  <c r="L26" i="74"/>
  <c r="G27" i="74"/>
  <c r="J27" i="74"/>
  <c r="H27" i="74"/>
  <c r="L27" i="74"/>
  <c r="G28" i="74"/>
  <c r="J28" i="74"/>
  <c r="H28" i="74"/>
  <c r="L28" i="74"/>
  <c r="G29" i="74"/>
  <c r="J29" i="74"/>
  <c r="H29" i="74"/>
  <c r="L29" i="74"/>
  <c r="G30" i="74"/>
  <c r="J30" i="74"/>
  <c r="H30" i="74"/>
  <c r="L30" i="74"/>
  <c r="G31" i="74"/>
  <c r="J31" i="74"/>
  <c r="H31" i="74"/>
  <c r="L31" i="74"/>
  <c r="G32" i="74"/>
  <c r="J32" i="74"/>
  <c r="H32" i="74"/>
  <c r="L32" i="74"/>
  <c r="G33" i="74"/>
  <c r="J33" i="74"/>
  <c r="H33" i="74"/>
  <c r="L33" i="74"/>
  <c r="G34" i="74"/>
  <c r="J34" i="74"/>
  <c r="H34" i="74"/>
  <c r="L34" i="74"/>
  <c r="G35" i="74"/>
  <c r="J35" i="74"/>
  <c r="H35" i="74"/>
  <c r="L35" i="74"/>
  <c r="G36" i="74"/>
  <c r="J36" i="74"/>
  <c r="H36" i="74"/>
  <c r="L36" i="74"/>
  <c r="G37" i="74"/>
  <c r="J37" i="74"/>
  <c r="H37" i="74"/>
  <c r="L37" i="74"/>
  <c r="G38" i="74"/>
  <c r="J38" i="74"/>
  <c r="H38" i="74"/>
  <c r="L38" i="74"/>
  <c r="G39" i="74"/>
  <c r="J39" i="74"/>
  <c r="H39" i="74"/>
  <c r="L39" i="74"/>
  <c r="G40" i="74"/>
  <c r="J40" i="74"/>
  <c r="H40" i="74"/>
  <c r="L40" i="74"/>
  <c r="G41" i="74"/>
  <c r="J41" i="74"/>
  <c r="H41" i="74"/>
  <c r="L41" i="74"/>
  <c r="G42" i="74"/>
  <c r="J42" i="74"/>
  <c r="H42" i="74"/>
  <c r="L42" i="74"/>
  <c r="G43" i="74"/>
  <c r="J43" i="74"/>
  <c r="H43" i="74"/>
  <c r="L43" i="74"/>
  <c r="G44" i="74"/>
  <c r="J44" i="74"/>
  <c r="H44" i="74"/>
  <c r="L44" i="74"/>
  <c r="G45" i="74"/>
  <c r="J45" i="74"/>
  <c r="H45" i="74"/>
  <c r="L45" i="74"/>
  <c r="G46" i="74"/>
  <c r="J46" i="74"/>
  <c r="H46" i="74"/>
  <c r="L46" i="74"/>
  <c r="G47" i="74"/>
  <c r="J47" i="74"/>
  <c r="H47" i="74"/>
  <c r="L47" i="74"/>
  <c r="G48" i="74"/>
  <c r="J48" i="74"/>
  <c r="H48" i="74"/>
  <c r="L48" i="74"/>
  <c r="G49" i="74"/>
  <c r="J49" i="74"/>
  <c r="H49" i="74"/>
  <c r="L49" i="74"/>
  <c r="G50" i="74"/>
  <c r="J50" i="74"/>
  <c r="H50" i="74"/>
  <c r="L50" i="74"/>
  <c r="G51" i="74"/>
  <c r="J51" i="74"/>
  <c r="H51" i="74"/>
  <c r="L51" i="74"/>
  <c r="G52" i="74"/>
  <c r="J52" i="74"/>
  <c r="H52" i="74"/>
  <c r="L52" i="74"/>
  <c r="G53" i="74"/>
  <c r="J53" i="74"/>
  <c r="H53" i="74"/>
  <c r="L53" i="74"/>
  <c r="G54" i="74"/>
  <c r="J54" i="74"/>
  <c r="H54" i="74"/>
  <c r="L54" i="74"/>
  <c r="G55" i="74"/>
  <c r="J55" i="74"/>
  <c r="H55" i="74"/>
  <c r="L55" i="74"/>
  <c r="G56" i="74"/>
  <c r="J56" i="74"/>
  <c r="H56" i="74"/>
  <c r="L56" i="74"/>
  <c r="M10" i="74"/>
  <c r="X12" i="19"/>
  <c r="G10" i="75"/>
  <c r="J10" i="75"/>
  <c r="F10" i="75"/>
  <c r="H10" i="75"/>
  <c r="L10" i="75"/>
  <c r="G6" i="75"/>
  <c r="J6" i="75"/>
  <c r="F6" i="75"/>
  <c r="H6" i="75"/>
  <c r="L6" i="75"/>
  <c r="G7" i="75"/>
  <c r="J7" i="75"/>
  <c r="F7" i="75"/>
  <c r="H7" i="75"/>
  <c r="L7" i="75"/>
  <c r="G8" i="75"/>
  <c r="J8" i="75"/>
  <c r="F8" i="75"/>
  <c r="H8" i="75"/>
  <c r="L8" i="75"/>
  <c r="G9" i="75"/>
  <c r="J9" i="75"/>
  <c r="F9" i="75"/>
  <c r="H9" i="75"/>
  <c r="L9" i="75"/>
  <c r="G11" i="75"/>
  <c r="J11" i="75"/>
  <c r="F11" i="75"/>
  <c r="H11" i="75"/>
  <c r="L11" i="75"/>
  <c r="G12" i="75"/>
  <c r="J12" i="75"/>
  <c r="F12" i="75"/>
  <c r="H12" i="75"/>
  <c r="L12" i="75"/>
  <c r="G13" i="75"/>
  <c r="J13" i="75"/>
  <c r="F13" i="75"/>
  <c r="H13" i="75"/>
  <c r="L13" i="75"/>
  <c r="G14" i="75"/>
  <c r="J14" i="75"/>
  <c r="H14" i="75"/>
  <c r="L14" i="75"/>
  <c r="G15" i="75"/>
  <c r="J15" i="75"/>
  <c r="H15" i="75"/>
  <c r="L15" i="75"/>
  <c r="G16" i="75"/>
  <c r="J16" i="75"/>
  <c r="H16" i="75"/>
  <c r="L16" i="75"/>
  <c r="G17" i="75"/>
  <c r="J17" i="75"/>
  <c r="H17" i="75"/>
  <c r="L17" i="75"/>
  <c r="G18" i="75"/>
  <c r="J18" i="75"/>
  <c r="H18" i="75"/>
  <c r="L18" i="75"/>
  <c r="G19" i="75"/>
  <c r="J19" i="75"/>
  <c r="H19" i="75"/>
  <c r="L19" i="75"/>
  <c r="G20" i="75"/>
  <c r="J20" i="75"/>
  <c r="H20" i="75"/>
  <c r="L20" i="75"/>
  <c r="G21" i="75"/>
  <c r="J21" i="75"/>
  <c r="H21" i="75"/>
  <c r="L21" i="75"/>
  <c r="G22" i="75"/>
  <c r="J22" i="75"/>
  <c r="H22" i="75"/>
  <c r="L22" i="75"/>
  <c r="G23" i="75"/>
  <c r="J23" i="75"/>
  <c r="H23" i="75"/>
  <c r="L23" i="75"/>
  <c r="G24" i="75"/>
  <c r="J24" i="75"/>
  <c r="H24" i="75"/>
  <c r="L24" i="75"/>
  <c r="G25" i="75"/>
  <c r="J25" i="75"/>
  <c r="H25" i="75"/>
  <c r="L25" i="75"/>
  <c r="G26" i="75"/>
  <c r="J26" i="75"/>
  <c r="H26" i="75"/>
  <c r="L26" i="75"/>
  <c r="G27" i="75"/>
  <c r="J27" i="75"/>
  <c r="H27" i="75"/>
  <c r="L27" i="75"/>
  <c r="G28" i="75"/>
  <c r="J28" i="75"/>
  <c r="H28" i="75"/>
  <c r="L28" i="75"/>
  <c r="G29" i="75"/>
  <c r="J29" i="75"/>
  <c r="H29" i="75"/>
  <c r="L29" i="75"/>
  <c r="G30" i="75"/>
  <c r="J30" i="75"/>
  <c r="H30" i="75"/>
  <c r="L30" i="75"/>
  <c r="G31" i="75"/>
  <c r="J31" i="75"/>
  <c r="H31" i="75"/>
  <c r="L31" i="75"/>
  <c r="G32" i="75"/>
  <c r="J32" i="75"/>
  <c r="H32" i="75"/>
  <c r="L32" i="75"/>
  <c r="G33" i="75"/>
  <c r="J33" i="75"/>
  <c r="H33" i="75"/>
  <c r="L33" i="75"/>
  <c r="G34" i="75"/>
  <c r="J34" i="75"/>
  <c r="H34" i="75"/>
  <c r="L34" i="75"/>
  <c r="G35" i="75"/>
  <c r="J35" i="75"/>
  <c r="H35" i="75"/>
  <c r="L35" i="75"/>
  <c r="G36" i="75"/>
  <c r="J36" i="75"/>
  <c r="H36" i="75"/>
  <c r="L36" i="75"/>
  <c r="G37" i="75"/>
  <c r="J37" i="75"/>
  <c r="H37" i="75"/>
  <c r="L37" i="75"/>
  <c r="G38" i="75"/>
  <c r="J38" i="75"/>
  <c r="H38" i="75"/>
  <c r="L38" i="75"/>
  <c r="G39" i="75"/>
  <c r="J39" i="75"/>
  <c r="H39" i="75"/>
  <c r="L39" i="75"/>
  <c r="G40" i="75"/>
  <c r="J40" i="75"/>
  <c r="H40" i="75"/>
  <c r="L40" i="75"/>
  <c r="G41" i="75"/>
  <c r="J41" i="75"/>
  <c r="H41" i="75"/>
  <c r="L41" i="75"/>
  <c r="G42" i="75"/>
  <c r="J42" i="75"/>
  <c r="H42" i="75"/>
  <c r="L42" i="75"/>
  <c r="G43" i="75"/>
  <c r="J43" i="75"/>
  <c r="H43" i="75"/>
  <c r="L43" i="75"/>
  <c r="G44" i="75"/>
  <c r="J44" i="75"/>
  <c r="H44" i="75"/>
  <c r="L44" i="75"/>
  <c r="G45" i="75"/>
  <c r="J45" i="75"/>
  <c r="H45" i="75"/>
  <c r="L45" i="75"/>
  <c r="G46" i="75"/>
  <c r="J46" i="75"/>
  <c r="H46" i="75"/>
  <c r="L46" i="75"/>
  <c r="G47" i="75"/>
  <c r="J47" i="75"/>
  <c r="H47" i="75"/>
  <c r="L47" i="75"/>
  <c r="G48" i="75"/>
  <c r="J48" i="75"/>
  <c r="H48" i="75"/>
  <c r="L48" i="75"/>
  <c r="G49" i="75"/>
  <c r="J49" i="75"/>
  <c r="H49" i="75"/>
  <c r="L49" i="75"/>
  <c r="G50" i="75"/>
  <c r="J50" i="75"/>
  <c r="H50" i="75"/>
  <c r="L50" i="75"/>
  <c r="G51" i="75"/>
  <c r="J51" i="75"/>
  <c r="H51" i="75"/>
  <c r="L51" i="75"/>
  <c r="G52" i="75"/>
  <c r="J52" i="75"/>
  <c r="H52" i="75"/>
  <c r="L52" i="75"/>
  <c r="G53" i="75"/>
  <c r="J53" i="75"/>
  <c r="H53" i="75"/>
  <c r="L53" i="75"/>
  <c r="G54" i="75"/>
  <c r="J54" i="75"/>
  <c r="H54" i="75"/>
  <c r="L54" i="75"/>
  <c r="G55" i="75"/>
  <c r="J55" i="75"/>
  <c r="H55" i="75"/>
  <c r="L55" i="75"/>
  <c r="G56" i="75"/>
  <c r="J56" i="75"/>
  <c r="H56" i="75"/>
  <c r="L56" i="75"/>
  <c r="M10" i="75"/>
  <c r="Y12" i="19"/>
  <c r="AJ15" i="19"/>
  <c r="M15" i="20"/>
  <c r="L14" i="19"/>
  <c r="M14" i="19"/>
  <c r="M12" i="64"/>
  <c r="N14" i="19"/>
  <c r="M12" i="65"/>
  <c r="O14" i="19"/>
  <c r="M16" i="66"/>
  <c r="P14" i="19"/>
  <c r="M12" i="67"/>
  <c r="Q14" i="19"/>
  <c r="M13" i="68"/>
  <c r="R14" i="19"/>
  <c r="M14" i="69"/>
  <c r="S14" i="19"/>
  <c r="M13" i="70"/>
  <c r="T14" i="19"/>
  <c r="U14" i="19"/>
  <c r="M12" i="72"/>
  <c r="V14" i="19"/>
  <c r="M10" i="73"/>
  <c r="W14" i="19"/>
  <c r="M11" i="74"/>
  <c r="X14" i="19"/>
  <c r="M12" i="75"/>
  <c r="Y14" i="19"/>
  <c r="M14" i="20"/>
  <c r="L13" i="19"/>
  <c r="M12" i="61"/>
  <c r="M13" i="19"/>
  <c r="M13" i="64"/>
  <c r="N13" i="19"/>
  <c r="M13" i="65"/>
  <c r="O13" i="19"/>
  <c r="M14" i="66"/>
  <c r="P13" i="19"/>
  <c r="M14" i="67"/>
  <c r="Q13" i="19"/>
  <c r="M14" i="68"/>
  <c r="R13" i="19"/>
  <c r="M13" i="69"/>
  <c r="S13" i="19"/>
  <c r="T13" i="19"/>
  <c r="U13" i="19"/>
  <c r="M11" i="72"/>
  <c r="V13" i="19"/>
  <c r="M12" i="73"/>
  <c r="W13" i="19"/>
  <c r="M12" i="74"/>
  <c r="X13" i="19"/>
  <c r="M13" i="75"/>
  <c r="Y13" i="19"/>
  <c r="AJ14" i="19"/>
  <c r="AJ13" i="19"/>
  <c r="M12" i="20"/>
  <c r="L11" i="19"/>
  <c r="M13" i="61"/>
  <c r="M11" i="19"/>
  <c r="M11" i="64"/>
  <c r="N11" i="19"/>
  <c r="M10" i="65"/>
  <c r="O11" i="19"/>
  <c r="M15" i="66"/>
  <c r="P11" i="19"/>
  <c r="M13" i="67"/>
  <c r="Q11" i="19"/>
  <c r="M11" i="68"/>
  <c r="R11" i="19"/>
  <c r="M12" i="69"/>
  <c r="S11" i="19"/>
  <c r="M12" i="70"/>
  <c r="T11" i="19"/>
  <c r="M10" i="71"/>
  <c r="U11" i="19"/>
  <c r="M10" i="72"/>
  <c r="V11" i="19"/>
  <c r="W11" i="19"/>
  <c r="X11" i="19"/>
  <c r="Y11" i="19"/>
  <c r="AJ12" i="19"/>
  <c r="M9" i="20"/>
  <c r="L10" i="19"/>
  <c r="M8" i="61"/>
  <c r="M10" i="19"/>
  <c r="M7" i="64"/>
  <c r="N10" i="19"/>
  <c r="M7" i="65"/>
  <c r="O10" i="19"/>
  <c r="M13" i="66"/>
  <c r="P10" i="19"/>
  <c r="M9" i="67"/>
  <c r="Q10" i="19"/>
  <c r="M8" i="68"/>
  <c r="R10" i="19"/>
  <c r="M8" i="69"/>
  <c r="S10" i="19"/>
  <c r="T10" i="19"/>
  <c r="U10" i="19"/>
  <c r="V10" i="19"/>
  <c r="W10" i="19"/>
  <c r="X10" i="19"/>
  <c r="Y10" i="19"/>
  <c r="AJ11" i="19"/>
  <c r="M11" i="20"/>
  <c r="L9" i="19"/>
  <c r="M11" i="61"/>
  <c r="M9" i="19"/>
  <c r="M10" i="64"/>
  <c r="N9" i="19"/>
  <c r="M11" i="65"/>
  <c r="O9" i="19"/>
  <c r="M10" i="66"/>
  <c r="P9" i="19"/>
  <c r="M11" i="67"/>
  <c r="Q9" i="19"/>
  <c r="M12" i="68"/>
  <c r="R9" i="19"/>
  <c r="M10" i="69"/>
  <c r="S9" i="19"/>
  <c r="M10" i="70"/>
  <c r="T9" i="19"/>
  <c r="M12" i="71"/>
  <c r="U9" i="19"/>
  <c r="M9" i="72"/>
  <c r="V9" i="19"/>
  <c r="M11" i="73"/>
  <c r="W9" i="19"/>
  <c r="M13" i="74"/>
  <c r="X9" i="19"/>
  <c r="M11" i="75"/>
  <c r="Y9" i="19"/>
  <c r="AJ10" i="19"/>
  <c r="M10" i="20"/>
  <c r="L8" i="19"/>
  <c r="M9" i="61"/>
  <c r="M8" i="19"/>
  <c r="M16" i="64"/>
  <c r="N8" i="19"/>
  <c r="M8" i="65"/>
  <c r="O8" i="19"/>
  <c r="M9" i="66"/>
  <c r="P8" i="19"/>
  <c r="M10" i="67"/>
  <c r="Q8" i="19"/>
  <c r="M10" i="68"/>
  <c r="R8" i="19"/>
  <c r="M9" i="69"/>
  <c r="S8" i="19"/>
  <c r="M8" i="70"/>
  <c r="T8" i="19"/>
  <c r="M9" i="71"/>
  <c r="U8" i="19"/>
  <c r="M8" i="72"/>
  <c r="V8" i="19"/>
  <c r="M8" i="73"/>
  <c r="W8" i="19"/>
  <c r="M8" i="74"/>
  <c r="X8" i="19"/>
  <c r="M7" i="75"/>
  <c r="Y8" i="19"/>
  <c r="AJ9" i="19"/>
  <c r="AJ8" i="19"/>
  <c r="M8" i="20"/>
  <c r="L7" i="19"/>
  <c r="M10" i="61"/>
  <c r="M7" i="19"/>
  <c r="M6" i="64"/>
  <c r="N7" i="19"/>
  <c r="M6" i="65"/>
  <c r="O7" i="19"/>
  <c r="M8" i="66"/>
  <c r="P7" i="19"/>
  <c r="M8" i="67"/>
  <c r="Q7" i="19"/>
  <c r="M6" i="68"/>
  <c r="R7" i="19"/>
  <c r="M6" i="69"/>
  <c r="S7" i="19"/>
  <c r="M9" i="70"/>
  <c r="T7" i="19"/>
  <c r="M6" i="71"/>
  <c r="U7" i="19"/>
  <c r="M6" i="72"/>
  <c r="V7" i="19"/>
  <c r="M9" i="73"/>
  <c r="W7" i="19"/>
  <c r="M9" i="74"/>
  <c r="X7" i="19"/>
  <c r="M9" i="75"/>
  <c r="Y7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AJ7" i="19"/>
  <c r="M6" i="20"/>
  <c r="L6" i="19"/>
  <c r="M7" i="61"/>
  <c r="M6" i="19"/>
  <c r="M8" i="64"/>
  <c r="N6" i="19"/>
  <c r="M15" i="65"/>
  <c r="O6" i="19"/>
  <c r="M7" i="66"/>
  <c r="P6" i="19"/>
  <c r="M7" i="67"/>
  <c r="Q6" i="19"/>
  <c r="M9" i="68"/>
  <c r="R6" i="19"/>
  <c r="M7" i="69"/>
  <c r="S6" i="19"/>
  <c r="M7" i="70"/>
  <c r="T6" i="19"/>
  <c r="M7" i="71"/>
  <c r="U6" i="19"/>
  <c r="M7" i="72"/>
  <c r="V6" i="19"/>
  <c r="M7" i="73"/>
  <c r="W6" i="19"/>
  <c r="M7" i="74"/>
  <c r="X6" i="19"/>
  <c r="M8" i="75"/>
  <c r="Y6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AJ6" i="19"/>
  <c r="M7" i="20"/>
  <c r="L5" i="19"/>
  <c r="M6" i="61"/>
  <c r="M5" i="19"/>
  <c r="M9" i="64"/>
  <c r="N5" i="19"/>
  <c r="M9" i="65"/>
  <c r="O5" i="19"/>
  <c r="M6" i="66"/>
  <c r="P5" i="19"/>
  <c r="M6" i="67"/>
  <c r="Q5" i="19"/>
  <c r="M7" i="68"/>
  <c r="R5" i="19"/>
  <c r="M15" i="69"/>
  <c r="S5" i="19"/>
  <c r="M6" i="70"/>
  <c r="T5" i="19"/>
  <c r="M8" i="71"/>
  <c r="U5" i="19"/>
  <c r="V5" i="19"/>
  <c r="M6" i="73"/>
  <c r="W5" i="19"/>
  <c r="M6" i="74"/>
  <c r="X5" i="19"/>
  <c r="M6" i="75"/>
  <c r="Y5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AJ5" i="19"/>
  <c r="AI15" i="19"/>
  <c r="AI14" i="19"/>
  <c r="AI13" i="19"/>
  <c r="AI12" i="19"/>
  <c r="AI11" i="19"/>
  <c r="AI10" i="19"/>
  <c r="AI9" i="19"/>
  <c r="AI8" i="19"/>
  <c r="AI7" i="19"/>
  <c r="AI6" i="19"/>
  <c r="AI5" i="19"/>
  <c r="AJ18" i="19"/>
  <c r="AJ17" i="19"/>
  <c r="AJ16" i="19"/>
  <c r="AK18" i="19"/>
  <c r="AK17" i="19"/>
  <c r="AK16" i="19"/>
  <c r="AK15" i="19"/>
  <c r="AK14" i="19"/>
  <c r="AK13" i="19"/>
  <c r="AK12" i="19"/>
  <c r="AK11" i="19"/>
  <c r="AK10" i="19"/>
  <c r="AK9" i="19"/>
  <c r="AK8" i="19"/>
  <c r="AK7" i="19"/>
  <c r="AK6" i="19"/>
  <c r="AK5" i="19"/>
  <c r="M15" i="64"/>
  <c r="J3" i="20"/>
  <c r="J15" i="20"/>
  <c r="F17" i="19"/>
  <c r="J3" i="61"/>
  <c r="J3" i="66"/>
  <c r="J3" i="67"/>
  <c r="J3" i="64"/>
  <c r="J12" i="64"/>
  <c r="F16" i="19"/>
  <c r="J3" i="65"/>
  <c r="J12" i="65"/>
  <c r="G15" i="65"/>
  <c r="Z17" i="19"/>
  <c r="AI17" i="19"/>
  <c r="AA17" i="19"/>
  <c r="Z16" i="19"/>
  <c r="AI16" i="19"/>
  <c r="AA16" i="19"/>
  <c r="Z15" i="19"/>
  <c r="AA15" i="19"/>
  <c r="Z12" i="19"/>
  <c r="AA12" i="19"/>
  <c r="Z14" i="19"/>
  <c r="AA14" i="19"/>
  <c r="Z13" i="19"/>
  <c r="AA13" i="19"/>
  <c r="Z11" i="19"/>
  <c r="AA11" i="19"/>
  <c r="Z8" i="19"/>
  <c r="AA8" i="19"/>
  <c r="Z9" i="19"/>
  <c r="AI18" i="19"/>
  <c r="AA9" i="19"/>
  <c r="Z10" i="19"/>
  <c r="AA10" i="19"/>
  <c r="Z7" i="19"/>
  <c r="AA7" i="19"/>
  <c r="Z6" i="19"/>
  <c r="AA6" i="19"/>
  <c r="D15" i="68"/>
  <c r="D14" i="68"/>
  <c r="D13" i="68"/>
  <c r="D12" i="68"/>
  <c r="D11" i="68"/>
  <c r="D10" i="68"/>
  <c r="D9" i="68"/>
  <c r="D8" i="68"/>
  <c r="D7" i="68"/>
  <c r="D6" i="68"/>
  <c r="F18" i="19"/>
  <c r="J4" i="64"/>
  <c r="J4" i="65"/>
  <c r="J4" i="20"/>
  <c r="J4" i="61"/>
  <c r="J16" i="19"/>
  <c r="D15" i="64"/>
  <c r="P56" i="75"/>
  <c r="O56" i="75"/>
  <c r="N56" i="75"/>
  <c r="M56" i="75"/>
  <c r="K56" i="75"/>
  <c r="I56" i="75"/>
  <c r="F56" i="75"/>
  <c r="E56" i="75"/>
  <c r="D56" i="75"/>
  <c r="A8" i="75"/>
  <c r="A9" i="75"/>
  <c r="A10" i="75"/>
  <c r="A11" i="75"/>
  <c r="A12" i="75"/>
  <c r="A13" i="75"/>
  <c r="A14" i="75"/>
  <c r="A15" i="75"/>
  <c r="A16" i="75"/>
  <c r="A17" i="75"/>
  <c r="A18" i="75"/>
  <c r="A19" i="75"/>
  <c r="A20" i="75"/>
  <c r="A21" i="75"/>
  <c r="A22" i="75"/>
  <c r="A23" i="75"/>
  <c r="A24" i="75"/>
  <c r="A25" i="75"/>
  <c r="A26" i="75"/>
  <c r="A27" i="75"/>
  <c r="A28" i="75"/>
  <c r="A29" i="75"/>
  <c r="A30" i="75"/>
  <c r="A31" i="75"/>
  <c r="A32" i="75"/>
  <c r="A33" i="75"/>
  <c r="A34" i="75"/>
  <c r="A35" i="75"/>
  <c r="A36" i="75"/>
  <c r="A37" i="75"/>
  <c r="A38" i="75"/>
  <c r="A39" i="75"/>
  <c r="A40" i="75"/>
  <c r="A41" i="75"/>
  <c r="A42" i="75"/>
  <c r="A43" i="75"/>
  <c r="A44" i="75"/>
  <c r="A45" i="75"/>
  <c r="A46" i="75"/>
  <c r="A47" i="75"/>
  <c r="A48" i="75"/>
  <c r="A49" i="75"/>
  <c r="A50" i="75"/>
  <c r="A51" i="75"/>
  <c r="A52" i="75"/>
  <c r="A53" i="75"/>
  <c r="A54" i="75"/>
  <c r="A55" i="75"/>
  <c r="A56" i="75"/>
  <c r="P55" i="75"/>
  <c r="O55" i="75"/>
  <c r="N55" i="75"/>
  <c r="M55" i="75"/>
  <c r="K55" i="75"/>
  <c r="I55" i="75"/>
  <c r="F55" i="75"/>
  <c r="E55" i="75"/>
  <c r="D55" i="75"/>
  <c r="P54" i="75"/>
  <c r="O54" i="75"/>
  <c r="N54" i="75"/>
  <c r="M54" i="75"/>
  <c r="K54" i="75"/>
  <c r="I54" i="75"/>
  <c r="F54" i="75"/>
  <c r="E54" i="75"/>
  <c r="D54" i="75"/>
  <c r="P53" i="75"/>
  <c r="O53" i="75"/>
  <c r="N53" i="75"/>
  <c r="M53" i="75"/>
  <c r="K53" i="75"/>
  <c r="I53" i="75"/>
  <c r="F53" i="75"/>
  <c r="E53" i="75"/>
  <c r="D53" i="75"/>
  <c r="P52" i="75"/>
  <c r="O52" i="75"/>
  <c r="N52" i="75"/>
  <c r="M52" i="75"/>
  <c r="K52" i="75"/>
  <c r="I52" i="75"/>
  <c r="F52" i="75"/>
  <c r="E52" i="75"/>
  <c r="D52" i="75"/>
  <c r="P51" i="75"/>
  <c r="O51" i="75"/>
  <c r="N51" i="75"/>
  <c r="M51" i="75"/>
  <c r="K51" i="75"/>
  <c r="I51" i="75"/>
  <c r="F51" i="75"/>
  <c r="E51" i="75"/>
  <c r="D51" i="75"/>
  <c r="P50" i="75"/>
  <c r="O50" i="75"/>
  <c r="N50" i="75"/>
  <c r="M50" i="75"/>
  <c r="K50" i="75"/>
  <c r="I50" i="75"/>
  <c r="F50" i="75"/>
  <c r="E50" i="75"/>
  <c r="D50" i="75"/>
  <c r="P49" i="75"/>
  <c r="O49" i="75"/>
  <c r="N49" i="75"/>
  <c r="M49" i="75"/>
  <c r="K49" i="75"/>
  <c r="I49" i="75"/>
  <c r="F49" i="75"/>
  <c r="E49" i="75"/>
  <c r="D49" i="75"/>
  <c r="P48" i="75"/>
  <c r="O48" i="75"/>
  <c r="N48" i="75"/>
  <c r="M48" i="75"/>
  <c r="K48" i="75"/>
  <c r="I48" i="75"/>
  <c r="F48" i="75"/>
  <c r="E48" i="75"/>
  <c r="D48" i="75"/>
  <c r="P47" i="75"/>
  <c r="O47" i="75"/>
  <c r="N47" i="75"/>
  <c r="M47" i="75"/>
  <c r="K47" i="75"/>
  <c r="I47" i="75"/>
  <c r="F47" i="75"/>
  <c r="E47" i="75"/>
  <c r="D47" i="75"/>
  <c r="P46" i="75"/>
  <c r="O46" i="75"/>
  <c r="N46" i="75"/>
  <c r="M46" i="75"/>
  <c r="K46" i="75"/>
  <c r="I46" i="75"/>
  <c r="F46" i="75"/>
  <c r="E46" i="75"/>
  <c r="D46" i="75"/>
  <c r="P45" i="75"/>
  <c r="O45" i="75"/>
  <c r="N45" i="75"/>
  <c r="M45" i="75"/>
  <c r="K45" i="75"/>
  <c r="I45" i="75"/>
  <c r="F45" i="75"/>
  <c r="E45" i="75"/>
  <c r="D45" i="75"/>
  <c r="P44" i="75"/>
  <c r="O44" i="75"/>
  <c r="N44" i="75"/>
  <c r="M44" i="75"/>
  <c r="K44" i="75"/>
  <c r="I44" i="75"/>
  <c r="F44" i="75"/>
  <c r="E44" i="75"/>
  <c r="D44" i="75"/>
  <c r="P43" i="75"/>
  <c r="O43" i="75"/>
  <c r="N43" i="75"/>
  <c r="M43" i="75"/>
  <c r="K43" i="75"/>
  <c r="I43" i="75"/>
  <c r="F43" i="75"/>
  <c r="E43" i="75"/>
  <c r="D43" i="75"/>
  <c r="P42" i="75"/>
  <c r="O42" i="75"/>
  <c r="N42" i="75"/>
  <c r="M42" i="75"/>
  <c r="K42" i="75"/>
  <c r="I42" i="75"/>
  <c r="F42" i="75"/>
  <c r="E42" i="75"/>
  <c r="D42" i="75"/>
  <c r="P41" i="75"/>
  <c r="O41" i="75"/>
  <c r="N41" i="75"/>
  <c r="M41" i="75"/>
  <c r="K41" i="75"/>
  <c r="I41" i="75"/>
  <c r="F41" i="75"/>
  <c r="E41" i="75"/>
  <c r="D41" i="75"/>
  <c r="P40" i="75"/>
  <c r="O40" i="75"/>
  <c r="N40" i="75"/>
  <c r="M40" i="75"/>
  <c r="K40" i="75"/>
  <c r="I40" i="75"/>
  <c r="F40" i="75"/>
  <c r="E40" i="75"/>
  <c r="D40" i="75"/>
  <c r="P39" i="75"/>
  <c r="O39" i="75"/>
  <c r="N39" i="75"/>
  <c r="M39" i="75"/>
  <c r="K39" i="75"/>
  <c r="I39" i="75"/>
  <c r="F39" i="75"/>
  <c r="E39" i="75"/>
  <c r="D39" i="75"/>
  <c r="P38" i="75"/>
  <c r="O38" i="75"/>
  <c r="N38" i="75"/>
  <c r="M38" i="75"/>
  <c r="K38" i="75"/>
  <c r="I38" i="75"/>
  <c r="F38" i="75"/>
  <c r="E38" i="75"/>
  <c r="D38" i="75"/>
  <c r="P37" i="75"/>
  <c r="O37" i="75"/>
  <c r="N37" i="75"/>
  <c r="M37" i="75"/>
  <c r="K37" i="75"/>
  <c r="I37" i="75"/>
  <c r="F37" i="75"/>
  <c r="E37" i="75"/>
  <c r="D37" i="75"/>
  <c r="P36" i="75"/>
  <c r="O36" i="75"/>
  <c r="N36" i="75"/>
  <c r="M36" i="75"/>
  <c r="K36" i="75"/>
  <c r="I36" i="75"/>
  <c r="F36" i="75"/>
  <c r="E36" i="75"/>
  <c r="D36" i="75"/>
  <c r="N35" i="75"/>
  <c r="M35" i="75"/>
  <c r="K35" i="75"/>
  <c r="I35" i="75"/>
  <c r="F35" i="75"/>
  <c r="E35" i="75"/>
  <c r="D35" i="75"/>
  <c r="N34" i="75"/>
  <c r="M34" i="75"/>
  <c r="K34" i="75"/>
  <c r="I34" i="75"/>
  <c r="F34" i="75"/>
  <c r="E34" i="75"/>
  <c r="D34" i="75"/>
  <c r="N33" i="75"/>
  <c r="M33" i="75"/>
  <c r="K33" i="75"/>
  <c r="I33" i="75"/>
  <c r="F33" i="75"/>
  <c r="E33" i="75"/>
  <c r="D33" i="75"/>
  <c r="N32" i="75"/>
  <c r="M32" i="75"/>
  <c r="K32" i="75"/>
  <c r="I32" i="75"/>
  <c r="F32" i="75"/>
  <c r="E32" i="75"/>
  <c r="D32" i="75"/>
  <c r="N31" i="75"/>
  <c r="M31" i="75"/>
  <c r="K31" i="75"/>
  <c r="I31" i="75"/>
  <c r="F31" i="75"/>
  <c r="E31" i="75"/>
  <c r="D31" i="75"/>
  <c r="N30" i="75"/>
  <c r="M30" i="75"/>
  <c r="K30" i="75"/>
  <c r="I30" i="75"/>
  <c r="F30" i="75"/>
  <c r="E30" i="75"/>
  <c r="D30" i="75"/>
  <c r="N29" i="75"/>
  <c r="M29" i="75"/>
  <c r="K29" i="75"/>
  <c r="I29" i="75"/>
  <c r="F29" i="75"/>
  <c r="E29" i="75"/>
  <c r="D29" i="75"/>
  <c r="N28" i="75"/>
  <c r="M28" i="75"/>
  <c r="K28" i="75"/>
  <c r="I28" i="75"/>
  <c r="F28" i="75"/>
  <c r="E28" i="75"/>
  <c r="D28" i="75"/>
  <c r="N27" i="75"/>
  <c r="M27" i="75"/>
  <c r="K27" i="75"/>
  <c r="I27" i="75"/>
  <c r="F27" i="75"/>
  <c r="E27" i="75"/>
  <c r="D27" i="75"/>
  <c r="N26" i="75"/>
  <c r="M26" i="75"/>
  <c r="K26" i="75"/>
  <c r="I26" i="75"/>
  <c r="F26" i="75"/>
  <c r="E26" i="75"/>
  <c r="D26" i="75"/>
  <c r="N25" i="75"/>
  <c r="M25" i="75"/>
  <c r="K25" i="75"/>
  <c r="I25" i="75"/>
  <c r="F25" i="75"/>
  <c r="E25" i="75"/>
  <c r="D25" i="75"/>
  <c r="N24" i="75"/>
  <c r="M24" i="75"/>
  <c r="K24" i="75"/>
  <c r="I24" i="75"/>
  <c r="F24" i="75"/>
  <c r="E24" i="75"/>
  <c r="D24" i="75"/>
  <c r="N23" i="75"/>
  <c r="M23" i="75"/>
  <c r="K23" i="75"/>
  <c r="I23" i="75"/>
  <c r="F23" i="75"/>
  <c r="E23" i="75"/>
  <c r="D23" i="75"/>
  <c r="N22" i="75"/>
  <c r="M22" i="75"/>
  <c r="K22" i="75"/>
  <c r="I22" i="75"/>
  <c r="F22" i="75"/>
  <c r="E22" i="75"/>
  <c r="D22" i="75"/>
  <c r="N21" i="75"/>
  <c r="M21" i="75"/>
  <c r="K21" i="75"/>
  <c r="I21" i="75"/>
  <c r="F21" i="75"/>
  <c r="E21" i="75"/>
  <c r="D21" i="75"/>
  <c r="N20" i="75"/>
  <c r="M20" i="75"/>
  <c r="K20" i="75"/>
  <c r="I20" i="75"/>
  <c r="F20" i="75"/>
  <c r="E20" i="75"/>
  <c r="D20" i="75"/>
  <c r="N19" i="75"/>
  <c r="M19" i="75"/>
  <c r="K19" i="75"/>
  <c r="I19" i="75"/>
  <c r="F19" i="75"/>
  <c r="E19" i="75"/>
  <c r="D19" i="75"/>
  <c r="N18" i="75"/>
  <c r="M18" i="75"/>
  <c r="K18" i="75"/>
  <c r="I18" i="75"/>
  <c r="F18" i="75"/>
  <c r="E18" i="75"/>
  <c r="D18" i="75"/>
  <c r="N17" i="75"/>
  <c r="M17" i="75"/>
  <c r="K17" i="75"/>
  <c r="I17" i="75"/>
  <c r="F17" i="75"/>
  <c r="E17" i="75"/>
  <c r="D17" i="75"/>
  <c r="N16" i="75"/>
  <c r="M16" i="75"/>
  <c r="K16" i="75"/>
  <c r="I16" i="75"/>
  <c r="F16" i="75"/>
  <c r="E16" i="75"/>
  <c r="D16" i="75"/>
  <c r="N15" i="75"/>
  <c r="M15" i="75"/>
  <c r="K15" i="75"/>
  <c r="I15" i="75"/>
  <c r="F15" i="75"/>
  <c r="E15" i="75"/>
  <c r="D15" i="75"/>
  <c r="N14" i="75"/>
  <c r="M14" i="75"/>
  <c r="K14" i="75"/>
  <c r="I14" i="75"/>
  <c r="F14" i="75"/>
  <c r="E14" i="75"/>
  <c r="D14" i="75"/>
  <c r="V13" i="75"/>
  <c r="N13" i="75"/>
  <c r="K13" i="75"/>
  <c r="E13" i="19"/>
  <c r="I13" i="75"/>
  <c r="E13" i="75"/>
  <c r="J13" i="19"/>
  <c r="D13" i="75"/>
  <c r="N12" i="75"/>
  <c r="K12" i="75"/>
  <c r="E14" i="19"/>
  <c r="I12" i="75"/>
  <c r="E12" i="75"/>
  <c r="D12" i="75"/>
  <c r="N11" i="75"/>
  <c r="K11" i="75"/>
  <c r="E9" i="19"/>
  <c r="I11" i="75"/>
  <c r="E11" i="75"/>
  <c r="J9" i="19"/>
  <c r="D11" i="75"/>
  <c r="N10" i="75"/>
  <c r="K10" i="75"/>
  <c r="E12" i="19"/>
  <c r="I10" i="75"/>
  <c r="E10" i="75"/>
  <c r="J12" i="19"/>
  <c r="D10" i="75"/>
  <c r="N9" i="75"/>
  <c r="K9" i="75"/>
  <c r="E7" i="19"/>
  <c r="I9" i="75"/>
  <c r="E9" i="75"/>
  <c r="J7" i="19"/>
  <c r="D9" i="75"/>
  <c r="N8" i="75"/>
  <c r="K8" i="75"/>
  <c r="E6" i="19"/>
  <c r="I8" i="75"/>
  <c r="E8" i="75"/>
  <c r="J6" i="19"/>
  <c r="D8" i="75"/>
  <c r="N7" i="75"/>
  <c r="K7" i="75"/>
  <c r="E8" i="19"/>
  <c r="I7" i="75"/>
  <c r="E7" i="75"/>
  <c r="J8" i="19"/>
  <c r="D7" i="75"/>
  <c r="N6" i="75"/>
  <c r="K6" i="75"/>
  <c r="E5" i="19"/>
  <c r="I6" i="75"/>
  <c r="E6" i="75"/>
  <c r="J5" i="19"/>
  <c r="D6" i="75"/>
  <c r="P56" i="74"/>
  <c r="O56" i="74"/>
  <c r="N56" i="74"/>
  <c r="M56" i="74"/>
  <c r="K56" i="74"/>
  <c r="I56" i="74"/>
  <c r="F56" i="74"/>
  <c r="E56" i="74"/>
  <c r="D56" i="74"/>
  <c r="A8" i="74"/>
  <c r="A9" i="74"/>
  <c r="A10" i="74"/>
  <c r="A11" i="74"/>
  <c r="A12" i="74"/>
  <c r="A13" i="74"/>
  <c r="A14" i="74"/>
  <c r="A15" i="74"/>
  <c r="A16" i="74"/>
  <c r="A17" i="74"/>
  <c r="A18" i="74"/>
  <c r="A19" i="74"/>
  <c r="A20" i="74"/>
  <c r="A21" i="74"/>
  <c r="A22" i="74"/>
  <c r="A23" i="74"/>
  <c r="A24" i="74"/>
  <c r="A25" i="74"/>
  <c r="A26" i="74"/>
  <c r="A27" i="74"/>
  <c r="A28" i="74"/>
  <c r="A29" i="74"/>
  <c r="A30" i="74"/>
  <c r="A31" i="74"/>
  <c r="A32" i="74"/>
  <c r="A33" i="74"/>
  <c r="A34" i="74"/>
  <c r="A35" i="74"/>
  <c r="A36" i="74"/>
  <c r="A37" i="74"/>
  <c r="A38" i="74"/>
  <c r="A39" i="74"/>
  <c r="A40" i="74"/>
  <c r="A41" i="74"/>
  <c r="A42" i="74"/>
  <c r="A43" i="74"/>
  <c r="A44" i="74"/>
  <c r="A45" i="74"/>
  <c r="A46" i="74"/>
  <c r="A47" i="74"/>
  <c r="A48" i="74"/>
  <c r="A49" i="74"/>
  <c r="A50" i="74"/>
  <c r="A51" i="74"/>
  <c r="A52" i="74"/>
  <c r="A53" i="74"/>
  <c r="A54" i="74"/>
  <c r="A55" i="74"/>
  <c r="A56" i="74"/>
  <c r="P55" i="74"/>
  <c r="O55" i="74"/>
  <c r="N55" i="74"/>
  <c r="M55" i="74"/>
  <c r="K55" i="74"/>
  <c r="I55" i="74"/>
  <c r="F55" i="74"/>
  <c r="E55" i="74"/>
  <c r="D55" i="74"/>
  <c r="P54" i="74"/>
  <c r="O54" i="74"/>
  <c r="N54" i="74"/>
  <c r="M54" i="74"/>
  <c r="K54" i="74"/>
  <c r="I54" i="74"/>
  <c r="F54" i="74"/>
  <c r="E54" i="74"/>
  <c r="D54" i="74"/>
  <c r="P53" i="74"/>
  <c r="O53" i="74"/>
  <c r="N53" i="74"/>
  <c r="M53" i="74"/>
  <c r="K53" i="74"/>
  <c r="I53" i="74"/>
  <c r="F53" i="74"/>
  <c r="E53" i="74"/>
  <c r="D53" i="74"/>
  <c r="P52" i="74"/>
  <c r="O52" i="74"/>
  <c r="N52" i="74"/>
  <c r="M52" i="74"/>
  <c r="K52" i="74"/>
  <c r="I52" i="74"/>
  <c r="F52" i="74"/>
  <c r="E52" i="74"/>
  <c r="D52" i="74"/>
  <c r="P51" i="74"/>
  <c r="O51" i="74"/>
  <c r="N51" i="74"/>
  <c r="M51" i="74"/>
  <c r="K51" i="74"/>
  <c r="I51" i="74"/>
  <c r="F51" i="74"/>
  <c r="E51" i="74"/>
  <c r="D51" i="74"/>
  <c r="P50" i="74"/>
  <c r="O50" i="74"/>
  <c r="N50" i="74"/>
  <c r="M50" i="74"/>
  <c r="K50" i="74"/>
  <c r="I50" i="74"/>
  <c r="F50" i="74"/>
  <c r="E50" i="74"/>
  <c r="D50" i="74"/>
  <c r="P49" i="74"/>
  <c r="O49" i="74"/>
  <c r="N49" i="74"/>
  <c r="M49" i="74"/>
  <c r="K49" i="74"/>
  <c r="I49" i="74"/>
  <c r="F49" i="74"/>
  <c r="E49" i="74"/>
  <c r="D49" i="74"/>
  <c r="P48" i="74"/>
  <c r="O48" i="74"/>
  <c r="N48" i="74"/>
  <c r="M48" i="74"/>
  <c r="K48" i="74"/>
  <c r="I48" i="74"/>
  <c r="F48" i="74"/>
  <c r="E48" i="74"/>
  <c r="D48" i="74"/>
  <c r="P47" i="74"/>
  <c r="O47" i="74"/>
  <c r="N47" i="74"/>
  <c r="M47" i="74"/>
  <c r="K47" i="74"/>
  <c r="I47" i="74"/>
  <c r="F47" i="74"/>
  <c r="E47" i="74"/>
  <c r="D47" i="74"/>
  <c r="P46" i="74"/>
  <c r="O46" i="74"/>
  <c r="N46" i="74"/>
  <c r="M46" i="74"/>
  <c r="K46" i="74"/>
  <c r="I46" i="74"/>
  <c r="F46" i="74"/>
  <c r="E46" i="74"/>
  <c r="D46" i="74"/>
  <c r="P45" i="74"/>
  <c r="O45" i="74"/>
  <c r="N45" i="74"/>
  <c r="M45" i="74"/>
  <c r="K45" i="74"/>
  <c r="I45" i="74"/>
  <c r="F45" i="74"/>
  <c r="E45" i="74"/>
  <c r="D45" i="74"/>
  <c r="P44" i="74"/>
  <c r="O44" i="74"/>
  <c r="N44" i="74"/>
  <c r="M44" i="74"/>
  <c r="K44" i="74"/>
  <c r="I44" i="74"/>
  <c r="F44" i="74"/>
  <c r="E44" i="74"/>
  <c r="D44" i="74"/>
  <c r="P43" i="74"/>
  <c r="O43" i="74"/>
  <c r="N43" i="74"/>
  <c r="M43" i="74"/>
  <c r="K43" i="74"/>
  <c r="I43" i="74"/>
  <c r="F43" i="74"/>
  <c r="E43" i="74"/>
  <c r="D43" i="74"/>
  <c r="P42" i="74"/>
  <c r="O42" i="74"/>
  <c r="N42" i="74"/>
  <c r="M42" i="74"/>
  <c r="K42" i="74"/>
  <c r="I42" i="74"/>
  <c r="F42" i="74"/>
  <c r="E42" i="74"/>
  <c r="D42" i="74"/>
  <c r="P41" i="74"/>
  <c r="O41" i="74"/>
  <c r="N41" i="74"/>
  <c r="M41" i="74"/>
  <c r="K41" i="74"/>
  <c r="I41" i="74"/>
  <c r="F41" i="74"/>
  <c r="E41" i="74"/>
  <c r="D41" i="74"/>
  <c r="P40" i="74"/>
  <c r="O40" i="74"/>
  <c r="N40" i="74"/>
  <c r="M40" i="74"/>
  <c r="K40" i="74"/>
  <c r="I40" i="74"/>
  <c r="F40" i="74"/>
  <c r="E40" i="74"/>
  <c r="D40" i="74"/>
  <c r="P39" i="74"/>
  <c r="O39" i="74"/>
  <c r="N39" i="74"/>
  <c r="M39" i="74"/>
  <c r="K39" i="74"/>
  <c r="I39" i="74"/>
  <c r="F39" i="74"/>
  <c r="E39" i="74"/>
  <c r="D39" i="74"/>
  <c r="P38" i="74"/>
  <c r="O38" i="74"/>
  <c r="N38" i="74"/>
  <c r="M38" i="74"/>
  <c r="K38" i="74"/>
  <c r="I38" i="74"/>
  <c r="F38" i="74"/>
  <c r="E38" i="74"/>
  <c r="D38" i="74"/>
  <c r="P37" i="74"/>
  <c r="O37" i="74"/>
  <c r="N37" i="74"/>
  <c r="M37" i="74"/>
  <c r="K37" i="74"/>
  <c r="I37" i="74"/>
  <c r="F37" i="74"/>
  <c r="E37" i="74"/>
  <c r="D37" i="74"/>
  <c r="P36" i="74"/>
  <c r="O36" i="74"/>
  <c r="N36" i="74"/>
  <c r="M36" i="74"/>
  <c r="K36" i="74"/>
  <c r="I36" i="74"/>
  <c r="F36" i="74"/>
  <c r="E36" i="74"/>
  <c r="D36" i="74"/>
  <c r="N35" i="74"/>
  <c r="M35" i="74"/>
  <c r="K35" i="74"/>
  <c r="I35" i="74"/>
  <c r="F35" i="74"/>
  <c r="E35" i="74"/>
  <c r="D35" i="74"/>
  <c r="N34" i="74"/>
  <c r="M34" i="74"/>
  <c r="K34" i="74"/>
  <c r="I34" i="74"/>
  <c r="F34" i="74"/>
  <c r="E34" i="74"/>
  <c r="D34" i="74"/>
  <c r="N33" i="74"/>
  <c r="M33" i="74"/>
  <c r="K33" i="74"/>
  <c r="I33" i="74"/>
  <c r="F33" i="74"/>
  <c r="E33" i="74"/>
  <c r="D33" i="74"/>
  <c r="N32" i="74"/>
  <c r="M32" i="74"/>
  <c r="K32" i="74"/>
  <c r="I32" i="74"/>
  <c r="F32" i="74"/>
  <c r="E32" i="74"/>
  <c r="D32" i="74"/>
  <c r="N31" i="74"/>
  <c r="M31" i="74"/>
  <c r="K31" i="74"/>
  <c r="I31" i="74"/>
  <c r="F31" i="74"/>
  <c r="E31" i="74"/>
  <c r="D31" i="74"/>
  <c r="N30" i="74"/>
  <c r="M30" i="74"/>
  <c r="K30" i="74"/>
  <c r="I30" i="74"/>
  <c r="F30" i="74"/>
  <c r="E30" i="74"/>
  <c r="D30" i="74"/>
  <c r="N29" i="74"/>
  <c r="M29" i="74"/>
  <c r="K29" i="74"/>
  <c r="I29" i="74"/>
  <c r="F29" i="74"/>
  <c r="E29" i="74"/>
  <c r="D29" i="74"/>
  <c r="N28" i="74"/>
  <c r="M28" i="74"/>
  <c r="K28" i="74"/>
  <c r="I28" i="74"/>
  <c r="F28" i="74"/>
  <c r="E28" i="74"/>
  <c r="D28" i="74"/>
  <c r="N27" i="74"/>
  <c r="M27" i="74"/>
  <c r="K27" i="74"/>
  <c r="I27" i="74"/>
  <c r="F27" i="74"/>
  <c r="E27" i="74"/>
  <c r="D27" i="74"/>
  <c r="N26" i="74"/>
  <c r="M26" i="74"/>
  <c r="K26" i="74"/>
  <c r="I26" i="74"/>
  <c r="F26" i="74"/>
  <c r="E26" i="74"/>
  <c r="D26" i="74"/>
  <c r="N25" i="74"/>
  <c r="M25" i="74"/>
  <c r="K25" i="74"/>
  <c r="I25" i="74"/>
  <c r="F25" i="74"/>
  <c r="E25" i="74"/>
  <c r="D25" i="74"/>
  <c r="N24" i="74"/>
  <c r="M24" i="74"/>
  <c r="K24" i="74"/>
  <c r="I24" i="74"/>
  <c r="F24" i="74"/>
  <c r="E24" i="74"/>
  <c r="D24" i="74"/>
  <c r="N23" i="74"/>
  <c r="M23" i="74"/>
  <c r="K23" i="74"/>
  <c r="I23" i="74"/>
  <c r="F23" i="74"/>
  <c r="E23" i="74"/>
  <c r="D23" i="74"/>
  <c r="N22" i="74"/>
  <c r="M22" i="74"/>
  <c r="K22" i="74"/>
  <c r="I22" i="74"/>
  <c r="F22" i="74"/>
  <c r="E22" i="74"/>
  <c r="D22" i="74"/>
  <c r="N21" i="74"/>
  <c r="M21" i="74"/>
  <c r="K21" i="74"/>
  <c r="I21" i="74"/>
  <c r="F21" i="74"/>
  <c r="E21" i="74"/>
  <c r="D21" i="74"/>
  <c r="N20" i="74"/>
  <c r="M20" i="74"/>
  <c r="K20" i="74"/>
  <c r="I20" i="74"/>
  <c r="F20" i="74"/>
  <c r="E20" i="74"/>
  <c r="D20" i="74"/>
  <c r="N19" i="74"/>
  <c r="M19" i="74"/>
  <c r="K19" i="74"/>
  <c r="I19" i="74"/>
  <c r="F19" i="74"/>
  <c r="E19" i="74"/>
  <c r="D19" i="74"/>
  <c r="N18" i="74"/>
  <c r="M18" i="74"/>
  <c r="K18" i="74"/>
  <c r="I18" i="74"/>
  <c r="F18" i="74"/>
  <c r="E18" i="74"/>
  <c r="D18" i="74"/>
  <c r="N17" i="74"/>
  <c r="M17" i="74"/>
  <c r="K17" i="74"/>
  <c r="I17" i="74"/>
  <c r="F17" i="74"/>
  <c r="E17" i="74"/>
  <c r="D17" i="74"/>
  <c r="N16" i="74"/>
  <c r="M16" i="74"/>
  <c r="K16" i="74"/>
  <c r="I16" i="74"/>
  <c r="F16" i="74"/>
  <c r="E16" i="74"/>
  <c r="D16" i="74"/>
  <c r="N15" i="74"/>
  <c r="M15" i="74"/>
  <c r="K15" i="74"/>
  <c r="I15" i="74"/>
  <c r="F15" i="74"/>
  <c r="E15" i="74"/>
  <c r="D15" i="74"/>
  <c r="N14" i="74"/>
  <c r="M14" i="74"/>
  <c r="K14" i="74"/>
  <c r="I14" i="74"/>
  <c r="F14" i="74"/>
  <c r="E14" i="74"/>
  <c r="D14" i="74"/>
  <c r="V13" i="74"/>
  <c r="N13" i="74"/>
  <c r="K13" i="74"/>
  <c r="I13" i="74"/>
  <c r="E13" i="74"/>
  <c r="D13" i="74"/>
  <c r="N12" i="74"/>
  <c r="K12" i="74"/>
  <c r="I12" i="74"/>
  <c r="E12" i="74"/>
  <c r="D12" i="74"/>
  <c r="N11" i="74"/>
  <c r="K11" i="74"/>
  <c r="I11" i="74"/>
  <c r="E11" i="74"/>
  <c r="D11" i="74"/>
  <c r="N10" i="74"/>
  <c r="K10" i="74"/>
  <c r="I10" i="74"/>
  <c r="E10" i="74"/>
  <c r="D10" i="74"/>
  <c r="N9" i="74"/>
  <c r="K9" i="74"/>
  <c r="I9" i="74"/>
  <c r="E9" i="74"/>
  <c r="D9" i="74"/>
  <c r="N8" i="74"/>
  <c r="K8" i="74"/>
  <c r="I8" i="74"/>
  <c r="E8" i="74"/>
  <c r="D8" i="74"/>
  <c r="N7" i="74"/>
  <c r="K7" i="74"/>
  <c r="I7" i="74"/>
  <c r="E7" i="74"/>
  <c r="D7" i="74"/>
  <c r="N6" i="74"/>
  <c r="K6" i="74"/>
  <c r="I6" i="74"/>
  <c r="E6" i="74"/>
  <c r="D6" i="74"/>
  <c r="P56" i="73"/>
  <c r="O56" i="73"/>
  <c r="N56" i="73"/>
  <c r="M56" i="73"/>
  <c r="K56" i="73"/>
  <c r="I56" i="73"/>
  <c r="F56" i="73"/>
  <c r="E56" i="73"/>
  <c r="D56" i="73"/>
  <c r="A8" i="73"/>
  <c r="A9" i="73"/>
  <c r="A10" i="73"/>
  <c r="A11" i="73"/>
  <c r="A12" i="73"/>
  <c r="A13" i="73"/>
  <c r="A14" i="73"/>
  <c r="A15" i="73"/>
  <c r="A16" i="73"/>
  <c r="A17" i="73"/>
  <c r="A18" i="73"/>
  <c r="A19" i="73"/>
  <c r="A20" i="73"/>
  <c r="A21" i="73"/>
  <c r="A22" i="73"/>
  <c r="A23" i="73"/>
  <c r="A24" i="73"/>
  <c r="A25" i="73"/>
  <c r="A26" i="73"/>
  <c r="A27" i="73"/>
  <c r="A28" i="73"/>
  <c r="A29" i="73"/>
  <c r="A30" i="73"/>
  <c r="A31" i="73"/>
  <c r="A32" i="73"/>
  <c r="A33" i="73"/>
  <c r="A34" i="73"/>
  <c r="A35" i="73"/>
  <c r="A36" i="73"/>
  <c r="A37" i="73"/>
  <c r="A38" i="73"/>
  <c r="A39" i="73"/>
  <c r="A40" i="73"/>
  <c r="A41" i="73"/>
  <c r="A42" i="73"/>
  <c r="A43" i="73"/>
  <c r="A44" i="73"/>
  <c r="A45" i="73"/>
  <c r="A46" i="73"/>
  <c r="A47" i="73"/>
  <c r="A48" i="73"/>
  <c r="A49" i="73"/>
  <c r="A50" i="73"/>
  <c r="A51" i="73"/>
  <c r="A52" i="73"/>
  <c r="A53" i="73"/>
  <c r="A54" i="73"/>
  <c r="A55" i="73"/>
  <c r="A56" i="73"/>
  <c r="P55" i="73"/>
  <c r="O55" i="73"/>
  <c r="N55" i="73"/>
  <c r="M55" i="73"/>
  <c r="K55" i="73"/>
  <c r="I55" i="73"/>
  <c r="F55" i="73"/>
  <c r="E55" i="73"/>
  <c r="D55" i="73"/>
  <c r="P54" i="73"/>
  <c r="O54" i="73"/>
  <c r="N54" i="73"/>
  <c r="M54" i="73"/>
  <c r="K54" i="73"/>
  <c r="I54" i="73"/>
  <c r="F54" i="73"/>
  <c r="E54" i="73"/>
  <c r="D54" i="73"/>
  <c r="P53" i="73"/>
  <c r="O53" i="73"/>
  <c r="N53" i="73"/>
  <c r="M53" i="73"/>
  <c r="K53" i="73"/>
  <c r="I53" i="73"/>
  <c r="F53" i="73"/>
  <c r="E53" i="73"/>
  <c r="D53" i="73"/>
  <c r="P52" i="73"/>
  <c r="O52" i="73"/>
  <c r="N52" i="73"/>
  <c r="M52" i="73"/>
  <c r="K52" i="73"/>
  <c r="I52" i="73"/>
  <c r="F52" i="73"/>
  <c r="E52" i="73"/>
  <c r="D52" i="73"/>
  <c r="P51" i="73"/>
  <c r="O51" i="73"/>
  <c r="N51" i="73"/>
  <c r="M51" i="73"/>
  <c r="K51" i="73"/>
  <c r="I51" i="73"/>
  <c r="F51" i="73"/>
  <c r="E51" i="73"/>
  <c r="D51" i="73"/>
  <c r="P50" i="73"/>
  <c r="O50" i="73"/>
  <c r="N50" i="73"/>
  <c r="M50" i="73"/>
  <c r="K50" i="73"/>
  <c r="I50" i="73"/>
  <c r="F50" i="73"/>
  <c r="E50" i="73"/>
  <c r="D50" i="73"/>
  <c r="P49" i="73"/>
  <c r="O49" i="73"/>
  <c r="N49" i="73"/>
  <c r="M49" i="73"/>
  <c r="K49" i="73"/>
  <c r="I49" i="73"/>
  <c r="F49" i="73"/>
  <c r="E49" i="73"/>
  <c r="D49" i="73"/>
  <c r="P48" i="73"/>
  <c r="O48" i="73"/>
  <c r="N48" i="73"/>
  <c r="M48" i="73"/>
  <c r="K48" i="73"/>
  <c r="I48" i="73"/>
  <c r="F48" i="73"/>
  <c r="E48" i="73"/>
  <c r="D48" i="73"/>
  <c r="P47" i="73"/>
  <c r="O47" i="73"/>
  <c r="N47" i="73"/>
  <c r="M47" i="73"/>
  <c r="K47" i="73"/>
  <c r="I47" i="73"/>
  <c r="F47" i="73"/>
  <c r="E47" i="73"/>
  <c r="D47" i="73"/>
  <c r="P46" i="73"/>
  <c r="O46" i="73"/>
  <c r="N46" i="73"/>
  <c r="M46" i="73"/>
  <c r="K46" i="73"/>
  <c r="I46" i="73"/>
  <c r="F46" i="73"/>
  <c r="E46" i="73"/>
  <c r="D46" i="73"/>
  <c r="P45" i="73"/>
  <c r="O45" i="73"/>
  <c r="N45" i="73"/>
  <c r="M45" i="73"/>
  <c r="K45" i="73"/>
  <c r="I45" i="73"/>
  <c r="F45" i="73"/>
  <c r="E45" i="73"/>
  <c r="D45" i="73"/>
  <c r="P44" i="73"/>
  <c r="O44" i="73"/>
  <c r="N44" i="73"/>
  <c r="M44" i="73"/>
  <c r="K44" i="73"/>
  <c r="I44" i="73"/>
  <c r="F44" i="73"/>
  <c r="E44" i="73"/>
  <c r="D44" i="73"/>
  <c r="P43" i="73"/>
  <c r="O43" i="73"/>
  <c r="N43" i="73"/>
  <c r="M43" i="73"/>
  <c r="K43" i="73"/>
  <c r="I43" i="73"/>
  <c r="F43" i="73"/>
  <c r="E43" i="73"/>
  <c r="D43" i="73"/>
  <c r="P42" i="73"/>
  <c r="O42" i="73"/>
  <c r="N42" i="73"/>
  <c r="M42" i="73"/>
  <c r="K42" i="73"/>
  <c r="I42" i="73"/>
  <c r="F42" i="73"/>
  <c r="E42" i="73"/>
  <c r="D42" i="73"/>
  <c r="P41" i="73"/>
  <c r="O41" i="73"/>
  <c r="N41" i="73"/>
  <c r="M41" i="73"/>
  <c r="K41" i="73"/>
  <c r="I41" i="73"/>
  <c r="F41" i="73"/>
  <c r="E41" i="73"/>
  <c r="D41" i="73"/>
  <c r="P40" i="73"/>
  <c r="O40" i="73"/>
  <c r="N40" i="73"/>
  <c r="M40" i="73"/>
  <c r="K40" i="73"/>
  <c r="I40" i="73"/>
  <c r="F40" i="73"/>
  <c r="E40" i="73"/>
  <c r="D40" i="73"/>
  <c r="P39" i="73"/>
  <c r="O39" i="73"/>
  <c r="N39" i="73"/>
  <c r="M39" i="73"/>
  <c r="K39" i="73"/>
  <c r="I39" i="73"/>
  <c r="F39" i="73"/>
  <c r="E39" i="73"/>
  <c r="D39" i="73"/>
  <c r="P38" i="73"/>
  <c r="O38" i="73"/>
  <c r="N38" i="73"/>
  <c r="M38" i="73"/>
  <c r="K38" i="73"/>
  <c r="I38" i="73"/>
  <c r="F38" i="73"/>
  <c r="E38" i="73"/>
  <c r="D38" i="73"/>
  <c r="P37" i="73"/>
  <c r="O37" i="73"/>
  <c r="N37" i="73"/>
  <c r="M37" i="73"/>
  <c r="K37" i="73"/>
  <c r="I37" i="73"/>
  <c r="F37" i="73"/>
  <c r="E37" i="73"/>
  <c r="D37" i="73"/>
  <c r="P36" i="73"/>
  <c r="O36" i="73"/>
  <c r="N36" i="73"/>
  <c r="M36" i="73"/>
  <c r="K36" i="73"/>
  <c r="I36" i="73"/>
  <c r="F36" i="73"/>
  <c r="E36" i="73"/>
  <c r="D36" i="73"/>
  <c r="N35" i="73"/>
  <c r="M35" i="73"/>
  <c r="K35" i="73"/>
  <c r="I35" i="73"/>
  <c r="F35" i="73"/>
  <c r="E35" i="73"/>
  <c r="D35" i="73"/>
  <c r="N34" i="73"/>
  <c r="M34" i="73"/>
  <c r="K34" i="73"/>
  <c r="I34" i="73"/>
  <c r="F34" i="73"/>
  <c r="E34" i="73"/>
  <c r="D34" i="73"/>
  <c r="N33" i="73"/>
  <c r="M33" i="73"/>
  <c r="K33" i="73"/>
  <c r="I33" i="73"/>
  <c r="F33" i="73"/>
  <c r="E33" i="73"/>
  <c r="D33" i="73"/>
  <c r="N32" i="73"/>
  <c r="M32" i="73"/>
  <c r="K32" i="73"/>
  <c r="I32" i="73"/>
  <c r="F32" i="73"/>
  <c r="E32" i="73"/>
  <c r="D32" i="73"/>
  <c r="N31" i="73"/>
  <c r="M31" i="73"/>
  <c r="K31" i="73"/>
  <c r="I31" i="73"/>
  <c r="F31" i="73"/>
  <c r="E31" i="73"/>
  <c r="D31" i="73"/>
  <c r="N30" i="73"/>
  <c r="M30" i="73"/>
  <c r="K30" i="73"/>
  <c r="I30" i="73"/>
  <c r="F30" i="73"/>
  <c r="E30" i="73"/>
  <c r="D30" i="73"/>
  <c r="N29" i="73"/>
  <c r="M29" i="73"/>
  <c r="K29" i="73"/>
  <c r="I29" i="73"/>
  <c r="F29" i="73"/>
  <c r="E29" i="73"/>
  <c r="D29" i="73"/>
  <c r="N28" i="73"/>
  <c r="M28" i="73"/>
  <c r="K28" i="73"/>
  <c r="I28" i="73"/>
  <c r="F28" i="73"/>
  <c r="E28" i="73"/>
  <c r="D28" i="73"/>
  <c r="N27" i="73"/>
  <c r="M27" i="73"/>
  <c r="K27" i="73"/>
  <c r="I27" i="73"/>
  <c r="F27" i="73"/>
  <c r="E27" i="73"/>
  <c r="D27" i="73"/>
  <c r="N26" i="73"/>
  <c r="M26" i="73"/>
  <c r="K26" i="73"/>
  <c r="I26" i="73"/>
  <c r="F26" i="73"/>
  <c r="E26" i="73"/>
  <c r="D26" i="73"/>
  <c r="N25" i="73"/>
  <c r="M25" i="73"/>
  <c r="K25" i="73"/>
  <c r="I25" i="73"/>
  <c r="F25" i="73"/>
  <c r="E25" i="73"/>
  <c r="D25" i="73"/>
  <c r="N24" i="73"/>
  <c r="M24" i="73"/>
  <c r="K24" i="73"/>
  <c r="I24" i="73"/>
  <c r="F24" i="73"/>
  <c r="E24" i="73"/>
  <c r="D24" i="73"/>
  <c r="N23" i="73"/>
  <c r="M23" i="73"/>
  <c r="K23" i="73"/>
  <c r="I23" i="73"/>
  <c r="F23" i="73"/>
  <c r="E23" i="73"/>
  <c r="D23" i="73"/>
  <c r="N22" i="73"/>
  <c r="M22" i="73"/>
  <c r="K22" i="73"/>
  <c r="I22" i="73"/>
  <c r="F22" i="73"/>
  <c r="E22" i="73"/>
  <c r="D22" i="73"/>
  <c r="N21" i="73"/>
  <c r="M21" i="73"/>
  <c r="K21" i="73"/>
  <c r="I21" i="73"/>
  <c r="F21" i="73"/>
  <c r="E21" i="73"/>
  <c r="D21" i="73"/>
  <c r="N20" i="73"/>
  <c r="M20" i="73"/>
  <c r="K20" i="73"/>
  <c r="I20" i="73"/>
  <c r="F20" i="73"/>
  <c r="E20" i="73"/>
  <c r="D20" i="73"/>
  <c r="N19" i="73"/>
  <c r="M19" i="73"/>
  <c r="K19" i="73"/>
  <c r="I19" i="73"/>
  <c r="F19" i="73"/>
  <c r="E19" i="73"/>
  <c r="D19" i="73"/>
  <c r="N18" i="73"/>
  <c r="M18" i="73"/>
  <c r="K18" i="73"/>
  <c r="I18" i="73"/>
  <c r="F18" i="73"/>
  <c r="E18" i="73"/>
  <c r="D18" i="73"/>
  <c r="N17" i="73"/>
  <c r="M17" i="73"/>
  <c r="K17" i="73"/>
  <c r="I17" i="73"/>
  <c r="F17" i="73"/>
  <c r="E17" i="73"/>
  <c r="D17" i="73"/>
  <c r="N16" i="73"/>
  <c r="M16" i="73"/>
  <c r="K16" i="73"/>
  <c r="I16" i="73"/>
  <c r="F16" i="73"/>
  <c r="E16" i="73"/>
  <c r="D16" i="73"/>
  <c r="N15" i="73"/>
  <c r="M15" i="73"/>
  <c r="K15" i="73"/>
  <c r="I15" i="73"/>
  <c r="F15" i="73"/>
  <c r="E15" i="73"/>
  <c r="D15" i="73"/>
  <c r="N14" i="73"/>
  <c r="M14" i="73"/>
  <c r="K14" i="73"/>
  <c r="I14" i="73"/>
  <c r="F14" i="73"/>
  <c r="E14" i="73"/>
  <c r="D14" i="73"/>
  <c r="V13" i="73"/>
  <c r="N13" i="73"/>
  <c r="K13" i="73"/>
  <c r="I13" i="73"/>
  <c r="E13" i="73"/>
  <c r="D13" i="73"/>
  <c r="N12" i="73"/>
  <c r="K12" i="73"/>
  <c r="I12" i="73"/>
  <c r="E12" i="73"/>
  <c r="D12" i="73"/>
  <c r="N11" i="73"/>
  <c r="K11" i="73"/>
  <c r="I11" i="73"/>
  <c r="E11" i="73"/>
  <c r="D11" i="73"/>
  <c r="N10" i="73"/>
  <c r="K10" i="73"/>
  <c r="I10" i="73"/>
  <c r="E10" i="73"/>
  <c r="D10" i="73"/>
  <c r="N9" i="73"/>
  <c r="K9" i="73"/>
  <c r="I9" i="73"/>
  <c r="E9" i="73"/>
  <c r="D9" i="73"/>
  <c r="N8" i="73"/>
  <c r="K8" i="73"/>
  <c r="I8" i="73"/>
  <c r="E8" i="73"/>
  <c r="D8" i="73"/>
  <c r="N7" i="73"/>
  <c r="K7" i="73"/>
  <c r="I7" i="73"/>
  <c r="E7" i="73"/>
  <c r="D7" i="73"/>
  <c r="N6" i="73"/>
  <c r="K6" i="73"/>
  <c r="I6" i="73"/>
  <c r="E6" i="73"/>
  <c r="D6" i="73"/>
  <c r="P56" i="72"/>
  <c r="O56" i="72"/>
  <c r="N56" i="72"/>
  <c r="M56" i="72"/>
  <c r="K56" i="72"/>
  <c r="I56" i="72"/>
  <c r="F56" i="72"/>
  <c r="E56" i="72"/>
  <c r="D56" i="72"/>
  <c r="A8" i="72"/>
  <c r="A9" i="72"/>
  <c r="A10" i="72"/>
  <c r="A11" i="72"/>
  <c r="A12" i="72"/>
  <c r="A13" i="72"/>
  <c r="A14" i="72"/>
  <c r="A15" i="72"/>
  <c r="A16" i="72"/>
  <c r="A17" i="72"/>
  <c r="A18" i="72"/>
  <c r="A19" i="72"/>
  <c r="A20" i="72"/>
  <c r="A21" i="72"/>
  <c r="A22" i="72"/>
  <c r="A23" i="72"/>
  <c r="A24" i="72"/>
  <c r="A25" i="72"/>
  <c r="A26" i="72"/>
  <c r="A27" i="72"/>
  <c r="A28" i="72"/>
  <c r="A29" i="72"/>
  <c r="A30" i="72"/>
  <c r="A31" i="72"/>
  <c r="A32" i="72"/>
  <c r="A33" i="72"/>
  <c r="A34" i="72"/>
  <c r="A35" i="72"/>
  <c r="A36" i="72"/>
  <c r="A37" i="72"/>
  <c r="A38" i="72"/>
  <c r="A39" i="72"/>
  <c r="A40" i="72"/>
  <c r="A41" i="72"/>
  <c r="A42" i="72"/>
  <c r="A43" i="72"/>
  <c r="A44" i="72"/>
  <c r="A45" i="72"/>
  <c r="A46" i="72"/>
  <c r="A47" i="72"/>
  <c r="A48" i="72"/>
  <c r="A49" i="72"/>
  <c r="A50" i="72"/>
  <c r="A51" i="72"/>
  <c r="A52" i="72"/>
  <c r="A53" i="72"/>
  <c r="A54" i="72"/>
  <c r="A55" i="72"/>
  <c r="A56" i="72"/>
  <c r="P55" i="72"/>
  <c r="O55" i="72"/>
  <c r="N55" i="72"/>
  <c r="M55" i="72"/>
  <c r="K55" i="72"/>
  <c r="I55" i="72"/>
  <c r="F55" i="72"/>
  <c r="E55" i="72"/>
  <c r="D55" i="72"/>
  <c r="P54" i="72"/>
  <c r="O54" i="72"/>
  <c r="N54" i="72"/>
  <c r="M54" i="72"/>
  <c r="K54" i="72"/>
  <c r="I54" i="72"/>
  <c r="F54" i="72"/>
  <c r="E54" i="72"/>
  <c r="D54" i="72"/>
  <c r="P53" i="72"/>
  <c r="O53" i="72"/>
  <c r="N53" i="72"/>
  <c r="M53" i="72"/>
  <c r="K53" i="72"/>
  <c r="I53" i="72"/>
  <c r="F53" i="72"/>
  <c r="E53" i="72"/>
  <c r="D53" i="72"/>
  <c r="P52" i="72"/>
  <c r="O52" i="72"/>
  <c r="N52" i="72"/>
  <c r="M52" i="72"/>
  <c r="K52" i="72"/>
  <c r="I52" i="72"/>
  <c r="F52" i="72"/>
  <c r="E52" i="72"/>
  <c r="D52" i="72"/>
  <c r="P51" i="72"/>
  <c r="O51" i="72"/>
  <c r="N51" i="72"/>
  <c r="M51" i="72"/>
  <c r="K51" i="72"/>
  <c r="I51" i="72"/>
  <c r="F51" i="72"/>
  <c r="E51" i="72"/>
  <c r="D51" i="72"/>
  <c r="P50" i="72"/>
  <c r="O50" i="72"/>
  <c r="N50" i="72"/>
  <c r="M50" i="72"/>
  <c r="K50" i="72"/>
  <c r="I50" i="72"/>
  <c r="F50" i="72"/>
  <c r="E50" i="72"/>
  <c r="D50" i="72"/>
  <c r="P49" i="72"/>
  <c r="O49" i="72"/>
  <c r="N49" i="72"/>
  <c r="M49" i="72"/>
  <c r="K49" i="72"/>
  <c r="I49" i="72"/>
  <c r="F49" i="72"/>
  <c r="E49" i="72"/>
  <c r="D49" i="72"/>
  <c r="P48" i="72"/>
  <c r="O48" i="72"/>
  <c r="N48" i="72"/>
  <c r="M48" i="72"/>
  <c r="K48" i="72"/>
  <c r="I48" i="72"/>
  <c r="F48" i="72"/>
  <c r="E48" i="72"/>
  <c r="D48" i="72"/>
  <c r="P47" i="72"/>
  <c r="O47" i="72"/>
  <c r="N47" i="72"/>
  <c r="M47" i="72"/>
  <c r="K47" i="72"/>
  <c r="I47" i="72"/>
  <c r="F47" i="72"/>
  <c r="E47" i="72"/>
  <c r="D47" i="72"/>
  <c r="P46" i="72"/>
  <c r="O46" i="72"/>
  <c r="N46" i="72"/>
  <c r="M46" i="72"/>
  <c r="K46" i="72"/>
  <c r="I46" i="72"/>
  <c r="F46" i="72"/>
  <c r="E46" i="72"/>
  <c r="D46" i="72"/>
  <c r="P45" i="72"/>
  <c r="O45" i="72"/>
  <c r="N45" i="72"/>
  <c r="M45" i="72"/>
  <c r="K45" i="72"/>
  <c r="I45" i="72"/>
  <c r="F45" i="72"/>
  <c r="E45" i="72"/>
  <c r="D45" i="72"/>
  <c r="P44" i="72"/>
  <c r="O44" i="72"/>
  <c r="N44" i="72"/>
  <c r="M44" i="72"/>
  <c r="K44" i="72"/>
  <c r="I44" i="72"/>
  <c r="F44" i="72"/>
  <c r="E44" i="72"/>
  <c r="D44" i="72"/>
  <c r="P43" i="72"/>
  <c r="O43" i="72"/>
  <c r="N43" i="72"/>
  <c r="M43" i="72"/>
  <c r="K43" i="72"/>
  <c r="I43" i="72"/>
  <c r="F43" i="72"/>
  <c r="E43" i="72"/>
  <c r="D43" i="72"/>
  <c r="P42" i="72"/>
  <c r="O42" i="72"/>
  <c r="N42" i="72"/>
  <c r="M42" i="72"/>
  <c r="K42" i="72"/>
  <c r="I42" i="72"/>
  <c r="F42" i="72"/>
  <c r="E42" i="72"/>
  <c r="D42" i="72"/>
  <c r="P41" i="72"/>
  <c r="O41" i="72"/>
  <c r="N41" i="72"/>
  <c r="M41" i="72"/>
  <c r="K41" i="72"/>
  <c r="I41" i="72"/>
  <c r="F41" i="72"/>
  <c r="E41" i="72"/>
  <c r="D41" i="72"/>
  <c r="P40" i="72"/>
  <c r="O40" i="72"/>
  <c r="N40" i="72"/>
  <c r="M40" i="72"/>
  <c r="K40" i="72"/>
  <c r="I40" i="72"/>
  <c r="F40" i="72"/>
  <c r="E40" i="72"/>
  <c r="D40" i="72"/>
  <c r="P39" i="72"/>
  <c r="O39" i="72"/>
  <c r="N39" i="72"/>
  <c r="M39" i="72"/>
  <c r="K39" i="72"/>
  <c r="I39" i="72"/>
  <c r="F39" i="72"/>
  <c r="E39" i="72"/>
  <c r="D39" i="72"/>
  <c r="P38" i="72"/>
  <c r="O38" i="72"/>
  <c r="N38" i="72"/>
  <c r="M38" i="72"/>
  <c r="K38" i="72"/>
  <c r="I38" i="72"/>
  <c r="F38" i="72"/>
  <c r="E38" i="72"/>
  <c r="D38" i="72"/>
  <c r="P37" i="72"/>
  <c r="O37" i="72"/>
  <c r="N37" i="72"/>
  <c r="M37" i="72"/>
  <c r="K37" i="72"/>
  <c r="I37" i="72"/>
  <c r="F37" i="72"/>
  <c r="E37" i="72"/>
  <c r="D37" i="72"/>
  <c r="P36" i="72"/>
  <c r="O36" i="72"/>
  <c r="N36" i="72"/>
  <c r="M36" i="72"/>
  <c r="K36" i="72"/>
  <c r="I36" i="72"/>
  <c r="F36" i="72"/>
  <c r="E36" i="72"/>
  <c r="D36" i="72"/>
  <c r="N35" i="72"/>
  <c r="M35" i="72"/>
  <c r="K35" i="72"/>
  <c r="I35" i="72"/>
  <c r="F35" i="72"/>
  <c r="E35" i="72"/>
  <c r="D35" i="72"/>
  <c r="N34" i="72"/>
  <c r="M34" i="72"/>
  <c r="K34" i="72"/>
  <c r="I34" i="72"/>
  <c r="F34" i="72"/>
  <c r="E34" i="72"/>
  <c r="D34" i="72"/>
  <c r="N33" i="72"/>
  <c r="M33" i="72"/>
  <c r="K33" i="72"/>
  <c r="I33" i="72"/>
  <c r="F33" i="72"/>
  <c r="E33" i="72"/>
  <c r="D33" i="72"/>
  <c r="N32" i="72"/>
  <c r="M32" i="72"/>
  <c r="K32" i="72"/>
  <c r="I32" i="72"/>
  <c r="F32" i="72"/>
  <c r="E32" i="72"/>
  <c r="D32" i="72"/>
  <c r="N31" i="72"/>
  <c r="M31" i="72"/>
  <c r="K31" i="72"/>
  <c r="I31" i="72"/>
  <c r="F31" i="72"/>
  <c r="E31" i="72"/>
  <c r="D31" i="72"/>
  <c r="N30" i="72"/>
  <c r="M30" i="72"/>
  <c r="K30" i="72"/>
  <c r="I30" i="72"/>
  <c r="F30" i="72"/>
  <c r="E30" i="72"/>
  <c r="D30" i="72"/>
  <c r="N29" i="72"/>
  <c r="M29" i="72"/>
  <c r="K29" i="72"/>
  <c r="I29" i="72"/>
  <c r="F29" i="72"/>
  <c r="E29" i="72"/>
  <c r="D29" i="72"/>
  <c r="N28" i="72"/>
  <c r="M28" i="72"/>
  <c r="K28" i="72"/>
  <c r="I28" i="72"/>
  <c r="F28" i="72"/>
  <c r="E28" i="72"/>
  <c r="D28" i="72"/>
  <c r="N27" i="72"/>
  <c r="M27" i="72"/>
  <c r="K27" i="72"/>
  <c r="I27" i="72"/>
  <c r="F27" i="72"/>
  <c r="E27" i="72"/>
  <c r="D27" i="72"/>
  <c r="N26" i="72"/>
  <c r="M26" i="72"/>
  <c r="K26" i="72"/>
  <c r="I26" i="72"/>
  <c r="F26" i="72"/>
  <c r="E26" i="72"/>
  <c r="D26" i="72"/>
  <c r="N25" i="72"/>
  <c r="M25" i="72"/>
  <c r="K25" i="72"/>
  <c r="I25" i="72"/>
  <c r="F25" i="72"/>
  <c r="E25" i="72"/>
  <c r="D25" i="72"/>
  <c r="N24" i="72"/>
  <c r="M24" i="72"/>
  <c r="K24" i="72"/>
  <c r="I24" i="72"/>
  <c r="F24" i="72"/>
  <c r="E24" i="72"/>
  <c r="D24" i="72"/>
  <c r="N23" i="72"/>
  <c r="M23" i="72"/>
  <c r="K23" i="72"/>
  <c r="I23" i="72"/>
  <c r="F23" i="72"/>
  <c r="E23" i="72"/>
  <c r="D23" i="72"/>
  <c r="N22" i="72"/>
  <c r="M22" i="72"/>
  <c r="K22" i="72"/>
  <c r="I22" i="72"/>
  <c r="F22" i="72"/>
  <c r="E22" i="72"/>
  <c r="D22" i="72"/>
  <c r="N21" i="72"/>
  <c r="M21" i="72"/>
  <c r="K21" i="72"/>
  <c r="I21" i="72"/>
  <c r="F21" i="72"/>
  <c r="E21" i="72"/>
  <c r="D21" i="72"/>
  <c r="N20" i="72"/>
  <c r="M20" i="72"/>
  <c r="K20" i="72"/>
  <c r="I20" i="72"/>
  <c r="F20" i="72"/>
  <c r="E20" i="72"/>
  <c r="D20" i="72"/>
  <c r="N19" i="72"/>
  <c r="M19" i="72"/>
  <c r="K19" i="72"/>
  <c r="I19" i="72"/>
  <c r="F19" i="72"/>
  <c r="E19" i="72"/>
  <c r="D19" i="72"/>
  <c r="N18" i="72"/>
  <c r="M18" i="72"/>
  <c r="K18" i="72"/>
  <c r="I18" i="72"/>
  <c r="F18" i="72"/>
  <c r="E18" i="72"/>
  <c r="D18" i="72"/>
  <c r="N17" i="72"/>
  <c r="M17" i="72"/>
  <c r="K17" i="72"/>
  <c r="I17" i="72"/>
  <c r="F17" i="72"/>
  <c r="E17" i="72"/>
  <c r="D17" i="72"/>
  <c r="N16" i="72"/>
  <c r="M16" i="72"/>
  <c r="K16" i="72"/>
  <c r="I16" i="72"/>
  <c r="F16" i="72"/>
  <c r="E16" i="72"/>
  <c r="D16" i="72"/>
  <c r="N15" i="72"/>
  <c r="M15" i="72"/>
  <c r="K15" i="72"/>
  <c r="I15" i="72"/>
  <c r="F15" i="72"/>
  <c r="E15" i="72"/>
  <c r="D15" i="72"/>
  <c r="N14" i="72"/>
  <c r="M14" i="72"/>
  <c r="K14" i="72"/>
  <c r="I14" i="72"/>
  <c r="F14" i="72"/>
  <c r="E14" i="72"/>
  <c r="D14" i="72"/>
  <c r="V13" i="72"/>
  <c r="N13" i="72"/>
  <c r="K13" i="72"/>
  <c r="I13" i="72"/>
  <c r="E13" i="72"/>
  <c r="D13" i="72"/>
  <c r="N12" i="72"/>
  <c r="K12" i="72"/>
  <c r="I12" i="72"/>
  <c r="E12" i="72"/>
  <c r="D12" i="72"/>
  <c r="N11" i="72"/>
  <c r="K11" i="72"/>
  <c r="I11" i="72"/>
  <c r="E11" i="72"/>
  <c r="D11" i="72"/>
  <c r="N10" i="72"/>
  <c r="K10" i="72"/>
  <c r="E11" i="19"/>
  <c r="I10" i="72"/>
  <c r="E10" i="72"/>
  <c r="J11" i="19"/>
  <c r="D10" i="72"/>
  <c r="N9" i="72"/>
  <c r="K9" i="72"/>
  <c r="I9" i="72"/>
  <c r="E9" i="72"/>
  <c r="D9" i="72"/>
  <c r="N8" i="72"/>
  <c r="K8" i="72"/>
  <c r="I8" i="72"/>
  <c r="E8" i="72"/>
  <c r="D8" i="72"/>
  <c r="N7" i="72"/>
  <c r="K7" i="72"/>
  <c r="I7" i="72"/>
  <c r="E7" i="72"/>
  <c r="D7" i="72"/>
  <c r="N6" i="72"/>
  <c r="K6" i="72"/>
  <c r="I6" i="72"/>
  <c r="E6" i="72"/>
  <c r="D6" i="72"/>
  <c r="P56" i="71"/>
  <c r="O56" i="71"/>
  <c r="N56" i="71"/>
  <c r="M56" i="71"/>
  <c r="K56" i="71"/>
  <c r="I56" i="71"/>
  <c r="F56" i="71"/>
  <c r="E56" i="71"/>
  <c r="D56" i="71"/>
  <c r="A8" i="71"/>
  <c r="A9" i="71"/>
  <c r="A10" i="71"/>
  <c r="A11" i="71"/>
  <c r="A12" i="71"/>
  <c r="A13" i="71"/>
  <c r="A14" i="71"/>
  <c r="A15" i="71"/>
  <c r="A16" i="71"/>
  <c r="A17" i="71"/>
  <c r="A18" i="71"/>
  <c r="A19" i="71"/>
  <c r="A20" i="71"/>
  <c r="A21" i="71"/>
  <c r="A22" i="71"/>
  <c r="A23" i="71"/>
  <c r="A24" i="71"/>
  <c r="A25" i="71"/>
  <c r="A26" i="71"/>
  <c r="A27" i="71"/>
  <c r="A28" i="71"/>
  <c r="A29" i="71"/>
  <c r="A30" i="71"/>
  <c r="A31" i="71"/>
  <c r="A32" i="71"/>
  <c r="A33" i="71"/>
  <c r="A34" i="71"/>
  <c r="A35" i="71"/>
  <c r="A36" i="71"/>
  <c r="A37" i="71"/>
  <c r="A38" i="71"/>
  <c r="A39" i="71"/>
  <c r="A40" i="71"/>
  <c r="A41" i="71"/>
  <c r="A42" i="71"/>
  <c r="A43" i="71"/>
  <c r="A44" i="71"/>
  <c r="A45" i="71"/>
  <c r="A46" i="71"/>
  <c r="A47" i="71"/>
  <c r="A48" i="71"/>
  <c r="A49" i="71"/>
  <c r="A50" i="71"/>
  <c r="A51" i="71"/>
  <c r="A52" i="71"/>
  <c r="A53" i="71"/>
  <c r="A54" i="71"/>
  <c r="A55" i="71"/>
  <c r="A56" i="71"/>
  <c r="P55" i="71"/>
  <c r="O55" i="71"/>
  <c r="N55" i="71"/>
  <c r="M55" i="71"/>
  <c r="K55" i="71"/>
  <c r="I55" i="71"/>
  <c r="F55" i="71"/>
  <c r="E55" i="71"/>
  <c r="D55" i="71"/>
  <c r="P54" i="71"/>
  <c r="O54" i="71"/>
  <c r="N54" i="71"/>
  <c r="M54" i="71"/>
  <c r="K54" i="71"/>
  <c r="I54" i="71"/>
  <c r="F54" i="71"/>
  <c r="E54" i="71"/>
  <c r="D54" i="71"/>
  <c r="P53" i="71"/>
  <c r="O53" i="71"/>
  <c r="N53" i="71"/>
  <c r="M53" i="71"/>
  <c r="K53" i="71"/>
  <c r="I53" i="71"/>
  <c r="F53" i="71"/>
  <c r="E53" i="71"/>
  <c r="D53" i="71"/>
  <c r="P52" i="71"/>
  <c r="O52" i="71"/>
  <c r="N52" i="71"/>
  <c r="M52" i="71"/>
  <c r="K52" i="71"/>
  <c r="I52" i="71"/>
  <c r="F52" i="71"/>
  <c r="E52" i="71"/>
  <c r="D52" i="71"/>
  <c r="P51" i="71"/>
  <c r="O51" i="71"/>
  <c r="N51" i="71"/>
  <c r="M51" i="71"/>
  <c r="K51" i="71"/>
  <c r="I51" i="71"/>
  <c r="F51" i="71"/>
  <c r="E51" i="71"/>
  <c r="D51" i="71"/>
  <c r="P50" i="71"/>
  <c r="O50" i="71"/>
  <c r="N50" i="71"/>
  <c r="M50" i="71"/>
  <c r="K50" i="71"/>
  <c r="I50" i="71"/>
  <c r="F50" i="71"/>
  <c r="E50" i="71"/>
  <c r="D50" i="71"/>
  <c r="P49" i="71"/>
  <c r="O49" i="71"/>
  <c r="N49" i="71"/>
  <c r="M49" i="71"/>
  <c r="K49" i="71"/>
  <c r="I49" i="71"/>
  <c r="F49" i="71"/>
  <c r="E49" i="71"/>
  <c r="D49" i="71"/>
  <c r="P48" i="71"/>
  <c r="O48" i="71"/>
  <c r="N48" i="71"/>
  <c r="M48" i="71"/>
  <c r="K48" i="71"/>
  <c r="I48" i="71"/>
  <c r="F48" i="71"/>
  <c r="E48" i="71"/>
  <c r="D48" i="71"/>
  <c r="P47" i="71"/>
  <c r="O47" i="71"/>
  <c r="N47" i="71"/>
  <c r="M47" i="71"/>
  <c r="K47" i="71"/>
  <c r="I47" i="71"/>
  <c r="F47" i="71"/>
  <c r="E47" i="71"/>
  <c r="D47" i="71"/>
  <c r="P46" i="71"/>
  <c r="O46" i="71"/>
  <c r="N46" i="71"/>
  <c r="M46" i="71"/>
  <c r="K46" i="71"/>
  <c r="I46" i="71"/>
  <c r="F46" i="71"/>
  <c r="E46" i="71"/>
  <c r="D46" i="71"/>
  <c r="P45" i="71"/>
  <c r="O45" i="71"/>
  <c r="N45" i="71"/>
  <c r="M45" i="71"/>
  <c r="K45" i="71"/>
  <c r="I45" i="71"/>
  <c r="F45" i="71"/>
  <c r="E45" i="71"/>
  <c r="D45" i="71"/>
  <c r="P44" i="71"/>
  <c r="O44" i="71"/>
  <c r="N44" i="71"/>
  <c r="M44" i="71"/>
  <c r="K44" i="71"/>
  <c r="I44" i="71"/>
  <c r="F44" i="71"/>
  <c r="E44" i="71"/>
  <c r="D44" i="71"/>
  <c r="P43" i="71"/>
  <c r="O43" i="71"/>
  <c r="N43" i="71"/>
  <c r="M43" i="71"/>
  <c r="K43" i="71"/>
  <c r="I43" i="71"/>
  <c r="F43" i="71"/>
  <c r="E43" i="71"/>
  <c r="D43" i="71"/>
  <c r="P42" i="71"/>
  <c r="O42" i="71"/>
  <c r="N42" i="71"/>
  <c r="M42" i="71"/>
  <c r="K42" i="71"/>
  <c r="I42" i="71"/>
  <c r="F42" i="71"/>
  <c r="E42" i="71"/>
  <c r="D42" i="71"/>
  <c r="P41" i="71"/>
  <c r="O41" i="71"/>
  <c r="N41" i="71"/>
  <c r="M41" i="71"/>
  <c r="K41" i="71"/>
  <c r="I41" i="71"/>
  <c r="F41" i="71"/>
  <c r="E41" i="71"/>
  <c r="D41" i="71"/>
  <c r="P40" i="71"/>
  <c r="O40" i="71"/>
  <c r="N40" i="71"/>
  <c r="M40" i="71"/>
  <c r="K40" i="71"/>
  <c r="I40" i="71"/>
  <c r="F40" i="71"/>
  <c r="E40" i="71"/>
  <c r="D40" i="71"/>
  <c r="P39" i="71"/>
  <c r="O39" i="71"/>
  <c r="N39" i="71"/>
  <c r="M39" i="71"/>
  <c r="K39" i="71"/>
  <c r="I39" i="71"/>
  <c r="F39" i="71"/>
  <c r="E39" i="71"/>
  <c r="D39" i="71"/>
  <c r="P38" i="71"/>
  <c r="O38" i="71"/>
  <c r="N38" i="71"/>
  <c r="M38" i="71"/>
  <c r="K38" i="71"/>
  <c r="I38" i="71"/>
  <c r="F38" i="71"/>
  <c r="E38" i="71"/>
  <c r="D38" i="71"/>
  <c r="P37" i="71"/>
  <c r="O37" i="71"/>
  <c r="N37" i="71"/>
  <c r="M37" i="71"/>
  <c r="K37" i="71"/>
  <c r="I37" i="71"/>
  <c r="F37" i="71"/>
  <c r="E37" i="71"/>
  <c r="D37" i="71"/>
  <c r="P36" i="71"/>
  <c r="O36" i="71"/>
  <c r="N36" i="71"/>
  <c r="M36" i="71"/>
  <c r="K36" i="71"/>
  <c r="I36" i="71"/>
  <c r="F36" i="71"/>
  <c r="E36" i="71"/>
  <c r="D36" i="71"/>
  <c r="N35" i="71"/>
  <c r="M35" i="71"/>
  <c r="K35" i="71"/>
  <c r="I35" i="71"/>
  <c r="F35" i="71"/>
  <c r="E35" i="71"/>
  <c r="D35" i="71"/>
  <c r="N34" i="71"/>
  <c r="M34" i="71"/>
  <c r="K34" i="71"/>
  <c r="I34" i="71"/>
  <c r="F34" i="71"/>
  <c r="E34" i="71"/>
  <c r="D34" i="71"/>
  <c r="N33" i="71"/>
  <c r="M33" i="71"/>
  <c r="K33" i="71"/>
  <c r="I33" i="71"/>
  <c r="F33" i="71"/>
  <c r="E33" i="71"/>
  <c r="D33" i="71"/>
  <c r="N32" i="71"/>
  <c r="M32" i="71"/>
  <c r="K32" i="71"/>
  <c r="I32" i="71"/>
  <c r="F32" i="71"/>
  <c r="E32" i="71"/>
  <c r="D32" i="71"/>
  <c r="N31" i="71"/>
  <c r="M31" i="71"/>
  <c r="K31" i="71"/>
  <c r="I31" i="71"/>
  <c r="F31" i="71"/>
  <c r="E31" i="71"/>
  <c r="D31" i="71"/>
  <c r="N30" i="71"/>
  <c r="M30" i="71"/>
  <c r="K30" i="71"/>
  <c r="I30" i="71"/>
  <c r="F30" i="71"/>
  <c r="E30" i="71"/>
  <c r="D30" i="71"/>
  <c r="N29" i="71"/>
  <c r="M29" i="71"/>
  <c r="K29" i="71"/>
  <c r="I29" i="71"/>
  <c r="F29" i="71"/>
  <c r="E29" i="71"/>
  <c r="D29" i="71"/>
  <c r="N28" i="71"/>
  <c r="M28" i="71"/>
  <c r="K28" i="71"/>
  <c r="I28" i="71"/>
  <c r="F28" i="71"/>
  <c r="E28" i="71"/>
  <c r="D28" i="71"/>
  <c r="N27" i="71"/>
  <c r="M27" i="71"/>
  <c r="K27" i="71"/>
  <c r="I27" i="71"/>
  <c r="F27" i="71"/>
  <c r="E27" i="71"/>
  <c r="D27" i="71"/>
  <c r="N26" i="71"/>
  <c r="M26" i="71"/>
  <c r="K26" i="71"/>
  <c r="I26" i="71"/>
  <c r="F26" i="71"/>
  <c r="E26" i="71"/>
  <c r="D26" i="71"/>
  <c r="N25" i="71"/>
  <c r="M25" i="71"/>
  <c r="K25" i="71"/>
  <c r="I25" i="71"/>
  <c r="F25" i="71"/>
  <c r="E25" i="71"/>
  <c r="D25" i="71"/>
  <c r="N24" i="71"/>
  <c r="M24" i="71"/>
  <c r="K24" i="71"/>
  <c r="I24" i="71"/>
  <c r="F24" i="71"/>
  <c r="E24" i="71"/>
  <c r="D24" i="71"/>
  <c r="N23" i="71"/>
  <c r="M23" i="71"/>
  <c r="K23" i="71"/>
  <c r="I23" i="71"/>
  <c r="F23" i="71"/>
  <c r="E23" i="71"/>
  <c r="D23" i="71"/>
  <c r="N22" i="71"/>
  <c r="M22" i="71"/>
  <c r="K22" i="71"/>
  <c r="I22" i="71"/>
  <c r="F22" i="71"/>
  <c r="E22" i="71"/>
  <c r="D22" i="71"/>
  <c r="N21" i="71"/>
  <c r="M21" i="71"/>
  <c r="K21" i="71"/>
  <c r="I21" i="71"/>
  <c r="F21" i="71"/>
  <c r="E21" i="71"/>
  <c r="D21" i="71"/>
  <c r="N20" i="71"/>
  <c r="M20" i="71"/>
  <c r="K20" i="71"/>
  <c r="I20" i="71"/>
  <c r="F20" i="71"/>
  <c r="E20" i="71"/>
  <c r="D20" i="71"/>
  <c r="N19" i="71"/>
  <c r="M19" i="71"/>
  <c r="K19" i="71"/>
  <c r="I19" i="71"/>
  <c r="F19" i="71"/>
  <c r="E19" i="71"/>
  <c r="D19" i="71"/>
  <c r="N18" i="71"/>
  <c r="M18" i="71"/>
  <c r="K18" i="71"/>
  <c r="I18" i="71"/>
  <c r="F18" i="71"/>
  <c r="E18" i="71"/>
  <c r="D18" i="71"/>
  <c r="N17" i="71"/>
  <c r="M17" i="71"/>
  <c r="K17" i="71"/>
  <c r="I17" i="71"/>
  <c r="F17" i="71"/>
  <c r="E17" i="71"/>
  <c r="D17" i="71"/>
  <c r="N16" i="71"/>
  <c r="M16" i="71"/>
  <c r="K16" i="71"/>
  <c r="I16" i="71"/>
  <c r="F16" i="71"/>
  <c r="E16" i="71"/>
  <c r="D16" i="71"/>
  <c r="N15" i="71"/>
  <c r="M15" i="71"/>
  <c r="K15" i="71"/>
  <c r="I15" i="71"/>
  <c r="F15" i="71"/>
  <c r="E15" i="71"/>
  <c r="D15" i="71"/>
  <c r="N14" i="71"/>
  <c r="M14" i="71"/>
  <c r="K14" i="71"/>
  <c r="I14" i="71"/>
  <c r="F14" i="71"/>
  <c r="E14" i="71"/>
  <c r="D14" i="71"/>
  <c r="V13" i="71"/>
  <c r="N13" i="71"/>
  <c r="M13" i="71"/>
  <c r="K13" i="71"/>
  <c r="I13" i="71"/>
  <c r="F13" i="71"/>
  <c r="E13" i="71"/>
  <c r="D13" i="71"/>
  <c r="N12" i="71"/>
  <c r="G12" i="71"/>
  <c r="K12" i="71"/>
  <c r="I12" i="71"/>
  <c r="F12" i="71"/>
  <c r="E12" i="71"/>
  <c r="D12" i="71"/>
  <c r="N11" i="71"/>
  <c r="K11" i="71"/>
  <c r="I11" i="71"/>
  <c r="E11" i="71"/>
  <c r="D11" i="71"/>
  <c r="N10" i="71"/>
  <c r="K10" i="71"/>
  <c r="I10" i="71"/>
  <c r="E10" i="71"/>
  <c r="D10" i="71"/>
  <c r="N9" i="71"/>
  <c r="K9" i="71"/>
  <c r="I9" i="71"/>
  <c r="E9" i="71"/>
  <c r="D9" i="71"/>
  <c r="N8" i="71"/>
  <c r="K8" i="71"/>
  <c r="I8" i="71"/>
  <c r="E8" i="71"/>
  <c r="D8" i="71"/>
  <c r="N7" i="71"/>
  <c r="K7" i="71"/>
  <c r="I7" i="71"/>
  <c r="E7" i="71"/>
  <c r="D7" i="71"/>
  <c r="N6" i="71"/>
  <c r="K6" i="71"/>
  <c r="I6" i="71"/>
  <c r="E6" i="71"/>
  <c r="D6" i="71"/>
  <c r="P56" i="70"/>
  <c r="O56" i="70"/>
  <c r="N56" i="70"/>
  <c r="M56" i="70"/>
  <c r="K56" i="70"/>
  <c r="I56" i="70"/>
  <c r="F56" i="70"/>
  <c r="E56" i="70"/>
  <c r="D56" i="70"/>
  <c r="A8" i="70"/>
  <c r="A9" i="70"/>
  <c r="A10" i="70"/>
  <c r="A11" i="70"/>
  <c r="A12" i="70"/>
  <c r="A13" i="70"/>
  <c r="A14" i="70"/>
  <c r="A15" i="70"/>
  <c r="A16" i="70"/>
  <c r="A17" i="70"/>
  <c r="A18" i="70"/>
  <c r="A19" i="70"/>
  <c r="A20" i="70"/>
  <c r="A21" i="70"/>
  <c r="A22" i="70"/>
  <c r="A23" i="70"/>
  <c r="A24" i="70"/>
  <c r="A25" i="70"/>
  <c r="A26" i="70"/>
  <c r="A27" i="70"/>
  <c r="A28" i="70"/>
  <c r="A29" i="70"/>
  <c r="A30" i="70"/>
  <c r="A31" i="70"/>
  <c r="A32" i="70"/>
  <c r="A33" i="70"/>
  <c r="A34" i="70"/>
  <c r="A35" i="70"/>
  <c r="A36" i="70"/>
  <c r="A37" i="70"/>
  <c r="A38" i="70"/>
  <c r="A39" i="70"/>
  <c r="A40" i="70"/>
  <c r="A41" i="70"/>
  <c r="A42" i="70"/>
  <c r="A43" i="70"/>
  <c r="A44" i="70"/>
  <c r="A45" i="70"/>
  <c r="A46" i="70"/>
  <c r="A47" i="70"/>
  <c r="A48" i="70"/>
  <c r="A49" i="70"/>
  <c r="A50" i="70"/>
  <c r="A51" i="70"/>
  <c r="A52" i="70"/>
  <c r="A53" i="70"/>
  <c r="A54" i="70"/>
  <c r="A55" i="70"/>
  <c r="A56" i="70"/>
  <c r="P55" i="70"/>
  <c r="O55" i="70"/>
  <c r="N55" i="70"/>
  <c r="M55" i="70"/>
  <c r="K55" i="70"/>
  <c r="I55" i="70"/>
  <c r="F55" i="70"/>
  <c r="E55" i="70"/>
  <c r="D55" i="70"/>
  <c r="P54" i="70"/>
  <c r="O54" i="70"/>
  <c r="N54" i="70"/>
  <c r="M54" i="70"/>
  <c r="K54" i="70"/>
  <c r="I54" i="70"/>
  <c r="F54" i="70"/>
  <c r="E54" i="70"/>
  <c r="D54" i="70"/>
  <c r="P53" i="70"/>
  <c r="O53" i="70"/>
  <c r="N53" i="70"/>
  <c r="M53" i="70"/>
  <c r="K53" i="70"/>
  <c r="I53" i="70"/>
  <c r="F53" i="70"/>
  <c r="E53" i="70"/>
  <c r="D53" i="70"/>
  <c r="P52" i="70"/>
  <c r="O52" i="70"/>
  <c r="N52" i="70"/>
  <c r="M52" i="70"/>
  <c r="K52" i="70"/>
  <c r="I52" i="70"/>
  <c r="F52" i="70"/>
  <c r="E52" i="70"/>
  <c r="D52" i="70"/>
  <c r="P51" i="70"/>
  <c r="O51" i="70"/>
  <c r="N51" i="70"/>
  <c r="M51" i="70"/>
  <c r="K51" i="70"/>
  <c r="I51" i="70"/>
  <c r="F51" i="70"/>
  <c r="E51" i="70"/>
  <c r="D51" i="70"/>
  <c r="P50" i="70"/>
  <c r="O50" i="70"/>
  <c r="N50" i="70"/>
  <c r="M50" i="70"/>
  <c r="K50" i="70"/>
  <c r="I50" i="70"/>
  <c r="F50" i="70"/>
  <c r="E50" i="70"/>
  <c r="D50" i="70"/>
  <c r="P49" i="70"/>
  <c r="O49" i="70"/>
  <c r="N49" i="70"/>
  <c r="M49" i="70"/>
  <c r="K49" i="70"/>
  <c r="I49" i="70"/>
  <c r="F49" i="70"/>
  <c r="E49" i="70"/>
  <c r="D49" i="70"/>
  <c r="P48" i="70"/>
  <c r="O48" i="70"/>
  <c r="N48" i="70"/>
  <c r="M48" i="70"/>
  <c r="K48" i="70"/>
  <c r="I48" i="70"/>
  <c r="F48" i="70"/>
  <c r="E48" i="70"/>
  <c r="D48" i="70"/>
  <c r="P47" i="70"/>
  <c r="O47" i="70"/>
  <c r="N47" i="70"/>
  <c r="M47" i="70"/>
  <c r="K47" i="70"/>
  <c r="I47" i="70"/>
  <c r="F47" i="70"/>
  <c r="E47" i="70"/>
  <c r="D47" i="70"/>
  <c r="P46" i="70"/>
  <c r="O46" i="70"/>
  <c r="N46" i="70"/>
  <c r="M46" i="70"/>
  <c r="K46" i="70"/>
  <c r="I46" i="70"/>
  <c r="F46" i="70"/>
  <c r="E46" i="70"/>
  <c r="D46" i="70"/>
  <c r="P45" i="70"/>
  <c r="O45" i="70"/>
  <c r="N45" i="70"/>
  <c r="M45" i="70"/>
  <c r="K45" i="70"/>
  <c r="I45" i="70"/>
  <c r="F45" i="70"/>
  <c r="E45" i="70"/>
  <c r="D45" i="70"/>
  <c r="P44" i="70"/>
  <c r="O44" i="70"/>
  <c r="N44" i="70"/>
  <c r="M44" i="70"/>
  <c r="K44" i="70"/>
  <c r="I44" i="70"/>
  <c r="F44" i="70"/>
  <c r="E44" i="70"/>
  <c r="D44" i="70"/>
  <c r="P43" i="70"/>
  <c r="O43" i="70"/>
  <c r="N43" i="70"/>
  <c r="M43" i="70"/>
  <c r="K43" i="70"/>
  <c r="I43" i="70"/>
  <c r="F43" i="70"/>
  <c r="E43" i="70"/>
  <c r="D43" i="70"/>
  <c r="P42" i="70"/>
  <c r="O42" i="70"/>
  <c r="N42" i="70"/>
  <c r="M42" i="70"/>
  <c r="K42" i="70"/>
  <c r="I42" i="70"/>
  <c r="F42" i="70"/>
  <c r="E42" i="70"/>
  <c r="D42" i="70"/>
  <c r="P41" i="70"/>
  <c r="O41" i="70"/>
  <c r="N41" i="70"/>
  <c r="M41" i="70"/>
  <c r="K41" i="70"/>
  <c r="I41" i="70"/>
  <c r="F41" i="70"/>
  <c r="E41" i="70"/>
  <c r="D41" i="70"/>
  <c r="P40" i="70"/>
  <c r="O40" i="70"/>
  <c r="N40" i="70"/>
  <c r="M40" i="70"/>
  <c r="K40" i="70"/>
  <c r="I40" i="70"/>
  <c r="F40" i="70"/>
  <c r="E40" i="70"/>
  <c r="D40" i="70"/>
  <c r="P39" i="70"/>
  <c r="O39" i="70"/>
  <c r="N39" i="70"/>
  <c r="M39" i="70"/>
  <c r="K39" i="70"/>
  <c r="I39" i="70"/>
  <c r="F39" i="70"/>
  <c r="E39" i="70"/>
  <c r="D39" i="70"/>
  <c r="P38" i="70"/>
  <c r="O38" i="70"/>
  <c r="N38" i="70"/>
  <c r="M38" i="70"/>
  <c r="K38" i="70"/>
  <c r="I38" i="70"/>
  <c r="F38" i="70"/>
  <c r="E38" i="70"/>
  <c r="D38" i="70"/>
  <c r="P37" i="70"/>
  <c r="O37" i="70"/>
  <c r="N37" i="70"/>
  <c r="M37" i="70"/>
  <c r="K37" i="70"/>
  <c r="I37" i="70"/>
  <c r="F37" i="70"/>
  <c r="E37" i="70"/>
  <c r="D37" i="70"/>
  <c r="P36" i="70"/>
  <c r="O36" i="70"/>
  <c r="N36" i="70"/>
  <c r="M36" i="70"/>
  <c r="K36" i="70"/>
  <c r="I36" i="70"/>
  <c r="F36" i="70"/>
  <c r="E36" i="70"/>
  <c r="D36" i="70"/>
  <c r="N35" i="70"/>
  <c r="M35" i="70"/>
  <c r="K35" i="70"/>
  <c r="I35" i="70"/>
  <c r="F35" i="70"/>
  <c r="E35" i="70"/>
  <c r="D35" i="70"/>
  <c r="N34" i="70"/>
  <c r="M34" i="70"/>
  <c r="K34" i="70"/>
  <c r="I34" i="70"/>
  <c r="F34" i="70"/>
  <c r="E34" i="70"/>
  <c r="D34" i="70"/>
  <c r="N33" i="70"/>
  <c r="M33" i="70"/>
  <c r="K33" i="70"/>
  <c r="I33" i="70"/>
  <c r="F33" i="70"/>
  <c r="E33" i="70"/>
  <c r="D33" i="70"/>
  <c r="N32" i="70"/>
  <c r="M32" i="70"/>
  <c r="K32" i="70"/>
  <c r="I32" i="70"/>
  <c r="F32" i="70"/>
  <c r="E32" i="70"/>
  <c r="D32" i="70"/>
  <c r="N31" i="70"/>
  <c r="M31" i="70"/>
  <c r="K31" i="70"/>
  <c r="I31" i="70"/>
  <c r="F31" i="70"/>
  <c r="E31" i="70"/>
  <c r="D31" i="70"/>
  <c r="N30" i="70"/>
  <c r="M30" i="70"/>
  <c r="K30" i="70"/>
  <c r="I30" i="70"/>
  <c r="F30" i="70"/>
  <c r="E30" i="70"/>
  <c r="D30" i="70"/>
  <c r="N29" i="70"/>
  <c r="M29" i="70"/>
  <c r="K29" i="70"/>
  <c r="I29" i="70"/>
  <c r="F29" i="70"/>
  <c r="E29" i="70"/>
  <c r="D29" i="70"/>
  <c r="N28" i="70"/>
  <c r="M28" i="70"/>
  <c r="K28" i="70"/>
  <c r="I28" i="70"/>
  <c r="F28" i="70"/>
  <c r="E28" i="70"/>
  <c r="D28" i="70"/>
  <c r="N27" i="70"/>
  <c r="M27" i="70"/>
  <c r="K27" i="70"/>
  <c r="I27" i="70"/>
  <c r="F27" i="70"/>
  <c r="E27" i="70"/>
  <c r="D27" i="70"/>
  <c r="N26" i="70"/>
  <c r="M26" i="70"/>
  <c r="K26" i="70"/>
  <c r="I26" i="70"/>
  <c r="F26" i="70"/>
  <c r="E26" i="70"/>
  <c r="D26" i="70"/>
  <c r="N25" i="70"/>
  <c r="M25" i="70"/>
  <c r="K25" i="70"/>
  <c r="I25" i="70"/>
  <c r="F25" i="70"/>
  <c r="E25" i="70"/>
  <c r="D25" i="70"/>
  <c r="N24" i="70"/>
  <c r="M24" i="70"/>
  <c r="K24" i="70"/>
  <c r="I24" i="70"/>
  <c r="F24" i="70"/>
  <c r="E24" i="70"/>
  <c r="D24" i="70"/>
  <c r="N23" i="70"/>
  <c r="M23" i="70"/>
  <c r="K23" i="70"/>
  <c r="I23" i="70"/>
  <c r="F23" i="70"/>
  <c r="E23" i="70"/>
  <c r="D23" i="70"/>
  <c r="N22" i="70"/>
  <c r="M22" i="70"/>
  <c r="K22" i="70"/>
  <c r="I22" i="70"/>
  <c r="F22" i="70"/>
  <c r="E22" i="70"/>
  <c r="D22" i="70"/>
  <c r="N21" i="70"/>
  <c r="M21" i="70"/>
  <c r="K21" i="70"/>
  <c r="I21" i="70"/>
  <c r="F21" i="70"/>
  <c r="E21" i="70"/>
  <c r="D21" i="70"/>
  <c r="N20" i="70"/>
  <c r="M20" i="70"/>
  <c r="K20" i="70"/>
  <c r="I20" i="70"/>
  <c r="F20" i="70"/>
  <c r="E20" i="70"/>
  <c r="D20" i="70"/>
  <c r="N19" i="70"/>
  <c r="M19" i="70"/>
  <c r="K19" i="70"/>
  <c r="I19" i="70"/>
  <c r="F19" i="70"/>
  <c r="E19" i="70"/>
  <c r="D19" i="70"/>
  <c r="N18" i="70"/>
  <c r="M18" i="70"/>
  <c r="K18" i="70"/>
  <c r="I18" i="70"/>
  <c r="F18" i="70"/>
  <c r="E18" i="70"/>
  <c r="D18" i="70"/>
  <c r="N17" i="70"/>
  <c r="M17" i="70"/>
  <c r="K17" i="70"/>
  <c r="I17" i="70"/>
  <c r="F17" i="70"/>
  <c r="E17" i="70"/>
  <c r="D17" i="70"/>
  <c r="N16" i="70"/>
  <c r="M16" i="70"/>
  <c r="K16" i="70"/>
  <c r="I16" i="70"/>
  <c r="F16" i="70"/>
  <c r="E16" i="70"/>
  <c r="D16" i="70"/>
  <c r="N15" i="70"/>
  <c r="M15" i="70"/>
  <c r="K15" i="70"/>
  <c r="I15" i="70"/>
  <c r="F15" i="70"/>
  <c r="E15" i="70"/>
  <c r="D15" i="70"/>
  <c r="N14" i="70"/>
  <c r="M14" i="70"/>
  <c r="K14" i="70"/>
  <c r="I14" i="70"/>
  <c r="F14" i="70"/>
  <c r="E14" i="70"/>
  <c r="D14" i="70"/>
  <c r="V13" i="70"/>
  <c r="N13" i="70"/>
  <c r="K13" i="70"/>
  <c r="I13" i="70"/>
  <c r="E13" i="70"/>
  <c r="D13" i="70"/>
  <c r="N12" i="70"/>
  <c r="K12" i="70"/>
  <c r="I12" i="70"/>
  <c r="E12" i="70"/>
  <c r="D12" i="70"/>
  <c r="N11" i="70"/>
  <c r="K11" i="70"/>
  <c r="I11" i="70"/>
  <c r="E11" i="70"/>
  <c r="D11" i="70"/>
  <c r="N10" i="70"/>
  <c r="K10" i="70"/>
  <c r="I10" i="70"/>
  <c r="E10" i="70"/>
  <c r="D10" i="70"/>
  <c r="N9" i="70"/>
  <c r="K9" i="70"/>
  <c r="I9" i="70"/>
  <c r="E9" i="70"/>
  <c r="D9" i="70"/>
  <c r="N8" i="70"/>
  <c r="K8" i="70"/>
  <c r="I8" i="70"/>
  <c r="E8" i="70"/>
  <c r="D8" i="70"/>
  <c r="N7" i="70"/>
  <c r="K7" i="70"/>
  <c r="I7" i="70"/>
  <c r="E7" i="70"/>
  <c r="D7" i="70"/>
  <c r="N6" i="70"/>
  <c r="K6" i="70"/>
  <c r="I6" i="70"/>
  <c r="E6" i="70"/>
  <c r="D6" i="70"/>
  <c r="J4" i="70"/>
  <c r="P56" i="69"/>
  <c r="O56" i="69"/>
  <c r="N56" i="69"/>
  <c r="M56" i="69"/>
  <c r="K56" i="69"/>
  <c r="I56" i="69"/>
  <c r="F56" i="69"/>
  <c r="E56" i="69"/>
  <c r="D56" i="69"/>
  <c r="A8" i="69"/>
  <c r="A9" i="69"/>
  <c r="A10" i="69"/>
  <c r="A11" i="69"/>
  <c r="A12" i="69"/>
  <c r="A13" i="69"/>
  <c r="A14" i="69"/>
  <c r="A15" i="69"/>
  <c r="A16" i="69"/>
  <c r="A17" i="69"/>
  <c r="A18" i="69"/>
  <c r="A19" i="69"/>
  <c r="A20" i="69"/>
  <c r="A21" i="69"/>
  <c r="A22" i="69"/>
  <c r="A23" i="69"/>
  <c r="A24" i="69"/>
  <c r="A25" i="69"/>
  <c r="A26" i="69"/>
  <c r="A27" i="69"/>
  <c r="A28" i="69"/>
  <c r="A29" i="69"/>
  <c r="A30" i="69"/>
  <c r="A31" i="69"/>
  <c r="A32" i="69"/>
  <c r="A33" i="69"/>
  <c r="A34" i="69"/>
  <c r="A35" i="69"/>
  <c r="A36" i="69"/>
  <c r="A37" i="69"/>
  <c r="A38" i="69"/>
  <c r="A39" i="69"/>
  <c r="A40" i="69"/>
  <c r="A41" i="69"/>
  <c r="A42" i="69"/>
  <c r="A43" i="69"/>
  <c r="A44" i="69"/>
  <c r="A45" i="69"/>
  <c r="A46" i="69"/>
  <c r="A47" i="69"/>
  <c r="A48" i="69"/>
  <c r="A49" i="69"/>
  <c r="A50" i="69"/>
  <c r="A51" i="69"/>
  <c r="A52" i="69"/>
  <c r="A53" i="69"/>
  <c r="A54" i="69"/>
  <c r="A55" i="69"/>
  <c r="A56" i="69"/>
  <c r="P55" i="69"/>
  <c r="O55" i="69"/>
  <c r="N55" i="69"/>
  <c r="M55" i="69"/>
  <c r="K55" i="69"/>
  <c r="I55" i="69"/>
  <c r="F55" i="69"/>
  <c r="E55" i="69"/>
  <c r="D55" i="69"/>
  <c r="P54" i="69"/>
  <c r="O54" i="69"/>
  <c r="N54" i="69"/>
  <c r="M54" i="69"/>
  <c r="K54" i="69"/>
  <c r="I54" i="69"/>
  <c r="F54" i="69"/>
  <c r="E54" i="69"/>
  <c r="D54" i="69"/>
  <c r="P53" i="69"/>
  <c r="O53" i="69"/>
  <c r="N53" i="69"/>
  <c r="M53" i="69"/>
  <c r="K53" i="69"/>
  <c r="I53" i="69"/>
  <c r="F53" i="69"/>
  <c r="E53" i="69"/>
  <c r="D53" i="69"/>
  <c r="P52" i="69"/>
  <c r="O52" i="69"/>
  <c r="N52" i="69"/>
  <c r="M52" i="69"/>
  <c r="K52" i="69"/>
  <c r="I52" i="69"/>
  <c r="F52" i="69"/>
  <c r="E52" i="69"/>
  <c r="D52" i="69"/>
  <c r="P51" i="69"/>
  <c r="O51" i="69"/>
  <c r="N51" i="69"/>
  <c r="M51" i="69"/>
  <c r="K51" i="69"/>
  <c r="I51" i="69"/>
  <c r="F51" i="69"/>
  <c r="E51" i="69"/>
  <c r="D51" i="69"/>
  <c r="P50" i="69"/>
  <c r="O50" i="69"/>
  <c r="N50" i="69"/>
  <c r="M50" i="69"/>
  <c r="K50" i="69"/>
  <c r="I50" i="69"/>
  <c r="F50" i="69"/>
  <c r="E50" i="69"/>
  <c r="D50" i="69"/>
  <c r="P49" i="69"/>
  <c r="O49" i="69"/>
  <c r="N49" i="69"/>
  <c r="M49" i="69"/>
  <c r="K49" i="69"/>
  <c r="I49" i="69"/>
  <c r="F49" i="69"/>
  <c r="E49" i="69"/>
  <c r="D49" i="69"/>
  <c r="P48" i="69"/>
  <c r="O48" i="69"/>
  <c r="N48" i="69"/>
  <c r="M48" i="69"/>
  <c r="K48" i="69"/>
  <c r="I48" i="69"/>
  <c r="F48" i="69"/>
  <c r="E48" i="69"/>
  <c r="D48" i="69"/>
  <c r="P47" i="69"/>
  <c r="O47" i="69"/>
  <c r="N47" i="69"/>
  <c r="M47" i="69"/>
  <c r="K47" i="69"/>
  <c r="I47" i="69"/>
  <c r="F47" i="69"/>
  <c r="E47" i="69"/>
  <c r="D47" i="69"/>
  <c r="P46" i="69"/>
  <c r="O46" i="69"/>
  <c r="N46" i="69"/>
  <c r="M46" i="69"/>
  <c r="K46" i="69"/>
  <c r="I46" i="69"/>
  <c r="F46" i="69"/>
  <c r="E46" i="69"/>
  <c r="D46" i="69"/>
  <c r="P45" i="69"/>
  <c r="O45" i="69"/>
  <c r="N45" i="69"/>
  <c r="M45" i="69"/>
  <c r="K45" i="69"/>
  <c r="I45" i="69"/>
  <c r="F45" i="69"/>
  <c r="E45" i="69"/>
  <c r="D45" i="69"/>
  <c r="P44" i="69"/>
  <c r="O44" i="69"/>
  <c r="N44" i="69"/>
  <c r="M44" i="69"/>
  <c r="K44" i="69"/>
  <c r="I44" i="69"/>
  <c r="F44" i="69"/>
  <c r="E44" i="69"/>
  <c r="D44" i="69"/>
  <c r="P43" i="69"/>
  <c r="O43" i="69"/>
  <c r="N43" i="69"/>
  <c r="M43" i="69"/>
  <c r="K43" i="69"/>
  <c r="I43" i="69"/>
  <c r="F43" i="69"/>
  <c r="E43" i="69"/>
  <c r="D43" i="69"/>
  <c r="P42" i="69"/>
  <c r="O42" i="69"/>
  <c r="N42" i="69"/>
  <c r="M42" i="69"/>
  <c r="K42" i="69"/>
  <c r="I42" i="69"/>
  <c r="F42" i="69"/>
  <c r="E42" i="69"/>
  <c r="D42" i="69"/>
  <c r="P41" i="69"/>
  <c r="O41" i="69"/>
  <c r="N41" i="69"/>
  <c r="M41" i="69"/>
  <c r="K41" i="69"/>
  <c r="I41" i="69"/>
  <c r="F41" i="69"/>
  <c r="E41" i="69"/>
  <c r="D41" i="69"/>
  <c r="P40" i="69"/>
  <c r="O40" i="69"/>
  <c r="N40" i="69"/>
  <c r="M40" i="69"/>
  <c r="K40" i="69"/>
  <c r="I40" i="69"/>
  <c r="F40" i="69"/>
  <c r="E40" i="69"/>
  <c r="D40" i="69"/>
  <c r="P39" i="69"/>
  <c r="O39" i="69"/>
  <c r="N39" i="69"/>
  <c r="M39" i="69"/>
  <c r="K39" i="69"/>
  <c r="I39" i="69"/>
  <c r="F39" i="69"/>
  <c r="E39" i="69"/>
  <c r="D39" i="69"/>
  <c r="P38" i="69"/>
  <c r="O38" i="69"/>
  <c r="N38" i="69"/>
  <c r="M38" i="69"/>
  <c r="K38" i="69"/>
  <c r="I38" i="69"/>
  <c r="F38" i="69"/>
  <c r="E38" i="69"/>
  <c r="D38" i="69"/>
  <c r="P37" i="69"/>
  <c r="O37" i="69"/>
  <c r="N37" i="69"/>
  <c r="M37" i="69"/>
  <c r="K37" i="69"/>
  <c r="I37" i="69"/>
  <c r="F37" i="69"/>
  <c r="E37" i="69"/>
  <c r="D37" i="69"/>
  <c r="P36" i="69"/>
  <c r="O36" i="69"/>
  <c r="N36" i="69"/>
  <c r="M36" i="69"/>
  <c r="K36" i="69"/>
  <c r="I36" i="69"/>
  <c r="F36" i="69"/>
  <c r="E36" i="69"/>
  <c r="D36" i="69"/>
  <c r="N35" i="69"/>
  <c r="M35" i="69"/>
  <c r="K35" i="69"/>
  <c r="I35" i="69"/>
  <c r="F35" i="69"/>
  <c r="E35" i="69"/>
  <c r="D35" i="69"/>
  <c r="N34" i="69"/>
  <c r="M34" i="69"/>
  <c r="K34" i="69"/>
  <c r="I34" i="69"/>
  <c r="F34" i="69"/>
  <c r="E34" i="69"/>
  <c r="D34" i="69"/>
  <c r="N33" i="69"/>
  <c r="M33" i="69"/>
  <c r="K33" i="69"/>
  <c r="I33" i="69"/>
  <c r="F33" i="69"/>
  <c r="E33" i="69"/>
  <c r="D33" i="69"/>
  <c r="N32" i="69"/>
  <c r="M32" i="69"/>
  <c r="K32" i="69"/>
  <c r="I32" i="69"/>
  <c r="F32" i="69"/>
  <c r="E32" i="69"/>
  <c r="D32" i="69"/>
  <c r="N31" i="69"/>
  <c r="M31" i="69"/>
  <c r="K31" i="69"/>
  <c r="I31" i="69"/>
  <c r="F31" i="69"/>
  <c r="E31" i="69"/>
  <c r="D31" i="69"/>
  <c r="N30" i="69"/>
  <c r="M30" i="69"/>
  <c r="K30" i="69"/>
  <c r="I30" i="69"/>
  <c r="F30" i="69"/>
  <c r="E30" i="69"/>
  <c r="D30" i="69"/>
  <c r="N29" i="69"/>
  <c r="M29" i="69"/>
  <c r="K29" i="69"/>
  <c r="I29" i="69"/>
  <c r="F29" i="69"/>
  <c r="E29" i="69"/>
  <c r="D29" i="69"/>
  <c r="N28" i="69"/>
  <c r="M28" i="69"/>
  <c r="K28" i="69"/>
  <c r="I28" i="69"/>
  <c r="F28" i="69"/>
  <c r="E28" i="69"/>
  <c r="D28" i="69"/>
  <c r="N27" i="69"/>
  <c r="M27" i="69"/>
  <c r="K27" i="69"/>
  <c r="I27" i="69"/>
  <c r="F27" i="69"/>
  <c r="E27" i="69"/>
  <c r="D27" i="69"/>
  <c r="N26" i="69"/>
  <c r="M26" i="69"/>
  <c r="K26" i="69"/>
  <c r="I26" i="69"/>
  <c r="F26" i="69"/>
  <c r="E26" i="69"/>
  <c r="D26" i="69"/>
  <c r="N25" i="69"/>
  <c r="M25" i="69"/>
  <c r="K25" i="69"/>
  <c r="I25" i="69"/>
  <c r="F25" i="69"/>
  <c r="E25" i="69"/>
  <c r="D25" i="69"/>
  <c r="N24" i="69"/>
  <c r="M24" i="69"/>
  <c r="K24" i="69"/>
  <c r="I24" i="69"/>
  <c r="F24" i="69"/>
  <c r="E24" i="69"/>
  <c r="D24" i="69"/>
  <c r="N23" i="69"/>
  <c r="M23" i="69"/>
  <c r="K23" i="69"/>
  <c r="I23" i="69"/>
  <c r="F23" i="69"/>
  <c r="E23" i="69"/>
  <c r="D23" i="69"/>
  <c r="N22" i="69"/>
  <c r="M22" i="69"/>
  <c r="K22" i="69"/>
  <c r="I22" i="69"/>
  <c r="F22" i="69"/>
  <c r="E22" i="69"/>
  <c r="D22" i="69"/>
  <c r="N21" i="69"/>
  <c r="M21" i="69"/>
  <c r="K21" i="69"/>
  <c r="I21" i="69"/>
  <c r="F21" i="69"/>
  <c r="E21" i="69"/>
  <c r="D21" i="69"/>
  <c r="N20" i="69"/>
  <c r="M20" i="69"/>
  <c r="K20" i="69"/>
  <c r="I20" i="69"/>
  <c r="F20" i="69"/>
  <c r="E20" i="69"/>
  <c r="D20" i="69"/>
  <c r="N19" i="69"/>
  <c r="M19" i="69"/>
  <c r="K19" i="69"/>
  <c r="I19" i="69"/>
  <c r="F19" i="69"/>
  <c r="E19" i="69"/>
  <c r="D19" i="69"/>
  <c r="N18" i="69"/>
  <c r="M18" i="69"/>
  <c r="K18" i="69"/>
  <c r="I18" i="69"/>
  <c r="F18" i="69"/>
  <c r="E18" i="69"/>
  <c r="D18" i="69"/>
  <c r="N17" i="69"/>
  <c r="M17" i="69"/>
  <c r="K17" i="69"/>
  <c r="I17" i="69"/>
  <c r="F17" i="69"/>
  <c r="E17" i="69"/>
  <c r="D17" i="69"/>
  <c r="N16" i="69"/>
  <c r="M16" i="69"/>
  <c r="K16" i="69"/>
  <c r="I16" i="69"/>
  <c r="F16" i="69"/>
  <c r="E16" i="69"/>
  <c r="D16" i="69"/>
  <c r="N15" i="69"/>
  <c r="G15" i="69"/>
  <c r="K15" i="69"/>
  <c r="I15" i="69"/>
  <c r="F15" i="69"/>
  <c r="E15" i="69"/>
  <c r="D15" i="69"/>
  <c r="N14" i="69"/>
  <c r="G14" i="69"/>
  <c r="K14" i="69"/>
  <c r="I14" i="69"/>
  <c r="F14" i="69"/>
  <c r="E14" i="69"/>
  <c r="D14" i="69"/>
  <c r="V13" i="69"/>
  <c r="N13" i="69"/>
  <c r="K13" i="69"/>
  <c r="I13" i="69"/>
  <c r="E13" i="69"/>
  <c r="D13" i="69"/>
  <c r="N12" i="69"/>
  <c r="K12" i="69"/>
  <c r="I12" i="69"/>
  <c r="E12" i="69"/>
  <c r="D12" i="69"/>
  <c r="N11" i="69"/>
  <c r="K11" i="69"/>
  <c r="I11" i="69"/>
  <c r="E11" i="69"/>
  <c r="D11" i="69"/>
  <c r="N10" i="69"/>
  <c r="K10" i="69"/>
  <c r="I10" i="69"/>
  <c r="E10" i="69"/>
  <c r="D10" i="69"/>
  <c r="N9" i="69"/>
  <c r="K9" i="69"/>
  <c r="I9" i="69"/>
  <c r="E9" i="69"/>
  <c r="D9" i="69"/>
  <c r="N8" i="69"/>
  <c r="K8" i="69"/>
  <c r="E10" i="19"/>
  <c r="I8" i="69"/>
  <c r="E8" i="69"/>
  <c r="J10" i="19"/>
  <c r="D8" i="69"/>
  <c r="N7" i="69"/>
  <c r="K7" i="69"/>
  <c r="I7" i="69"/>
  <c r="E7" i="69"/>
  <c r="D7" i="69"/>
  <c r="N6" i="69"/>
  <c r="K6" i="69"/>
  <c r="I6" i="69"/>
  <c r="E6" i="69"/>
  <c r="D6" i="69"/>
  <c r="J4" i="69"/>
  <c r="P56" i="68"/>
  <c r="O56" i="68"/>
  <c r="N56" i="68"/>
  <c r="M56" i="68"/>
  <c r="K56" i="68"/>
  <c r="I56" i="68"/>
  <c r="F56" i="68"/>
  <c r="E56" i="68"/>
  <c r="D56" i="68"/>
  <c r="A8" i="68"/>
  <c r="A9" i="68"/>
  <c r="A10" i="68"/>
  <c r="A11" i="68"/>
  <c r="A12" i="68"/>
  <c r="A13" i="68"/>
  <c r="A14" i="68"/>
  <c r="A15" i="68"/>
  <c r="A16" i="68"/>
  <c r="A17" i="68"/>
  <c r="A18" i="68"/>
  <c r="A19" i="68"/>
  <c r="A20" i="68"/>
  <c r="A21" i="68"/>
  <c r="A22" i="68"/>
  <c r="A23" i="68"/>
  <c r="A24" i="68"/>
  <c r="A25" i="68"/>
  <c r="A26" i="68"/>
  <c r="A27" i="68"/>
  <c r="A28" i="68"/>
  <c r="A29" i="68"/>
  <c r="A30" i="68"/>
  <c r="A31" i="68"/>
  <c r="A32" i="68"/>
  <c r="A33" i="68"/>
  <c r="A34" i="68"/>
  <c r="A35" i="68"/>
  <c r="A36" i="68"/>
  <c r="A37" i="68"/>
  <c r="A38" i="68"/>
  <c r="A39" i="68"/>
  <c r="A40" i="68"/>
  <c r="A41" i="68"/>
  <c r="A42" i="68"/>
  <c r="A43" i="68"/>
  <c r="A44" i="68"/>
  <c r="A45" i="68"/>
  <c r="A46" i="68"/>
  <c r="A47" i="68"/>
  <c r="A48" i="68"/>
  <c r="A49" i="68"/>
  <c r="A50" i="68"/>
  <c r="A51" i="68"/>
  <c r="A52" i="68"/>
  <c r="A53" i="68"/>
  <c r="A54" i="68"/>
  <c r="A55" i="68"/>
  <c r="A56" i="68"/>
  <c r="P55" i="68"/>
  <c r="O55" i="68"/>
  <c r="N55" i="68"/>
  <c r="M55" i="68"/>
  <c r="K55" i="68"/>
  <c r="I55" i="68"/>
  <c r="F55" i="68"/>
  <c r="E55" i="68"/>
  <c r="D55" i="68"/>
  <c r="P54" i="68"/>
  <c r="O54" i="68"/>
  <c r="N54" i="68"/>
  <c r="M54" i="68"/>
  <c r="K54" i="68"/>
  <c r="I54" i="68"/>
  <c r="F54" i="68"/>
  <c r="E54" i="68"/>
  <c r="D54" i="68"/>
  <c r="P53" i="68"/>
  <c r="O53" i="68"/>
  <c r="N53" i="68"/>
  <c r="M53" i="68"/>
  <c r="K53" i="68"/>
  <c r="I53" i="68"/>
  <c r="F53" i="68"/>
  <c r="E53" i="68"/>
  <c r="D53" i="68"/>
  <c r="P52" i="68"/>
  <c r="O52" i="68"/>
  <c r="N52" i="68"/>
  <c r="M52" i="68"/>
  <c r="K52" i="68"/>
  <c r="I52" i="68"/>
  <c r="F52" i="68"/>
  <c r="E52" i="68"/>
  <c r="D52" i="68"/>
  <c r="P51" i="68"/>
  <c r="O51" i="68"/>
  <c r="N51" i="68"/>
  <c r="M51" i="68"/>
  <c r="K51" i="68"/>
  <c r="I51" i="68"/>
  <c r="F51" i="68"/>
  <c r="E51" i="68"/>
  <c r="D51" i="68"/>
  <c r="P50" i="68"/>
  <c r="O50" i="68"/>
  <c r="N50" i="68"/>
  <c r="M50" i="68"/>
  <c r="K50" i="68"/>
  <c r="I50" i="68"/>
  <c r="F50" i="68"/>
  <c r="E50" i="68"/>
  <c r="D50" i="68"/>
  <c r="P49" i="68"/>
  <c r="O49" i="68"/>
  <c r="N49" i="68"/>
  <c r="M49" i="68"/>
  <c r="K49" i="68"/>
  <c r="I49" i="68"/>
  <c r="F49" i="68"/>
  <c r="E49" i="68"/>
  <c r="D49" i="68"/>
  <c r="P48" i="68"/>
  <c r="O48" i="68"/>
  <c r="N48" i="68"/>
  <c r="M48" i="68"/>
  <c r="K48" i="68"/>
  <c r="I48" i="68"/>
  <c r="F48" i="68"/>
  <c r="E48" i="68"/>
  <c r="D48" i="68"/>
  <c r="P47" i="68"/>
  <c r="O47" i="68"/>
  <c r="N47" i="68"/>
  <c r="M47" i="68"/>
  <c r="K47" i="68"/>
  <c r="I47" i="68"/>
  <c r="F47" i="68"/>
  <c r="E47" i="68"/>
  <c r="D47" i="68"/>
  <c r="P46" i="68"/>
  <c r="O46" i="68"/>
  <c r="N46" i="68"/>
  <c r="M46" i="68"/>
  <c r="K46" i="68"/>
  <c r="I46" i="68"/>
  <c r="F46" i="68"/>
  <c r="E46" i="68"/>
  <c r="D46" i="68"/>
  <c r="P45" i="68"/>
  <c r="O45" i="68"/>
  <c r="N45" i="68"/>
  <c r="M45" i="68"/>
  <c r="K45" i="68"/>
  <c r="I45" i="68"/>
  <c r="F45" i="68"/>
  <c r="E45" i="68"/>
  <c r="D45" i="68"/>
  <c r="P44" i="68"/>
  <c r="O44" i="68"/>
  <c r="N44" i="68"/>
  <c r="M44" i="68"/>
  <c r="K44" i="68"/>
  <c r="I44" i="68"/>
  <c r="F44" i="68"/>
  <c r="E44" i="68"/>
  <c r="D44" i="68"/>
  <c r="P43" i="68"/>
  <c r="O43" i="68"/>
  <c r="N43" i="68"/>
  <c r="M43" i="68"/>
  <c r="K43" i="68"/>
  <c r="I43" i="68"/>
  <c r="F43" i="68"/>
  <c r="E43" i="68"/>
  <c r="D43" i="68"/>
  <c r="P42" i="68"/>
  <c r="O42" i="68"/>
  <c r="N42" i="68"/>
  <c r="M42" i="68"/>
  <c r="K42" i="68"/>
  <c r="I42" i="68"/>
  <c r="F42" i="68"/>
  <c r="E42" i="68"/>
  <c r="D42" i="68"/>
  <c r="P41" i="68"/>
  <c r="O41" i="68"/>
  <c r="N41" i="68"/>
  <c r="M41" i="68"/>
  <c r="K41" i="68"/>
  <c r="I41" i="68"/>
  <c r="F41" i="68"/>
  <c r="E41" i="68"/>
  <c r="D41" i="68"/>
  <c r="P40" i="68"/>
  <c r="O40" i="68"/>
  <c r="N40" i="68"/>
  <c r="M40" i="68"/>
  <c r="K40" i="68"/>
  <c r="I40" i="68"/>
  <c r="F40" i="68"/>
  <c r="E40" i="68"/>
  <c r="D40" i="68"/>
  <c r="P39" i="68"/>
  <c r="O39" i="68"/>
  <c r="N39" i="68"/>
  <c r="M39" i="68"/>
  <c r="K39" i="68"/>
  <c r="I39" i="68"/>
  <c r="F39" i="68"/>
  <c r="E39" i="68"/>
  <c r="D39" i="68"/>
  <c r="P38" i="68"/>
  <c r="O38" i="68"/>
  <c r="N38" i="68"/>
  <c r="M38" i="68"/>
  <c r="K38" i="68"/>
  <c r="I38" i="68"/>
  <c r="F38" i="68"/>
  <c r="E38" i="68"/>
  <c r="D38" i="68"/>
  <c r="P37" i="68"/>
  <c r="O37" i="68"/>
  <c r="N37" i="68"/>
  <c r="M37" i="68"/>
  <c r="K37" i="68"/>
  <c r="I37" i="68"/>
  <c r="F37" i="68"/>
  <c r="E37" i="68"/>
  <c r="D37" i="68"/>
  <c r="P36" i="68"/>
  <c r="O36" i="68"/>
  <c r="N36" i="68"/>
  <c r="M36" i="68"/>
  <c r="K36" i="68"/>
  <c r="I36" i="68"/>
  <c r="F36" i="68"/>
  <c r="E36" i="68"/>
  <c r="D36" i="68"/>
  <c r="N35" i="68"/>
  <c r="M35" i="68"/>
  <c r="K35" i="68"/>
  <c r="I35" i="68"/>
  <c r="F35" i="68"/>
  <c r="E35" i="68"/>
  <c r="D35" i="68"/>
  <c r="N34" i="68"/>
  <c r="M34" i="68"/>
  <c r="K34" i="68"/>
  <c r="I34" i="68"/>
  <c r="F34" i="68"/>
  <c r="E34" i="68"/>
  <c r="D34" i="68"/>
  <c r="N33" i="68"/>
  <c r="M33" i="68"/>
  <c r="K33" i="68"/>
  <c r="I33" i="68"/>
  <c r="F33" i="68"/>
  <c r="E33" i="68"/>
  <c r="D33" i="68"/>
  <c r="N32" i="68"/>
  <c r="M32" i="68"/>
  <c r="K32" i="68"/>
  <c r="I32" i="68"/>
  <c r="F32" i="68"/>
  <c r="E32" i="68"/>
  <c r="D32" i="68"/>
  <c r="N31" i="68"/>
  <c r="M31" i="68"/>
  <c r="K31" i="68"/>
  <c r="I31" i="68"/>
  <c r="F31" i="68"/>
  <c r="E31" i="68"/>
  <c r="D31" i="68"/>
  <c r="N30" i="68"/>
  <c r="M30" i="68"/>
  <c r="K30" i="68"/>
  <c r="I30" i="68"/>
  <c r="F30" i="68"/>
  <c r="E30" i="68"/>
  <c r="D30" i="68"/>
  <c r="N29" i="68"/>
  <c r="M29" i="68"/>
  <c r="K29" i="68"/>
  <c r="I29" i="68"/>
  <c r="F29" i="68"/>
  <c r="E29" i="68"/>
  <c r="D29" i="68"/>
  <c r="N28" i="68"/>
  <c r="M28" i="68"/>
  <c r="K28" i="68"/>
  <c r="I28" i="68"/>
  <c r="F28" i="68"/>
  <c r="E28" i="68"/>
  <c r="D28" i="68"/>
  <c r="N27" i="68"/>
  <c r="M27" i="68"/>
  <c r="K27" i="68"/>
  <c r="I27" i="68"/>
  <c r="F27" i="68"/>
  <c r="E27" i="68"/>
  <c r="D27" i="68"/>
  <c r="N26" i="68"/>
  <c r="M26" i="68"/>
  <c r="K26" i="68"/>
  <c r="I26" i="68"/>
  <c r="F26" i="68"/>
  <c r="E26" i="68"/>
  <c r="D26" i="68"/>
  <c r="N25" i="68"/>
  <c r="M25" i="68"/>
  <c r="K25" i="68"/>
  <c r="I25" i="68"/>
  <c r="F25" i="68"/>
  <c r="E25" i="68"/>
  <c r="D25" i="68"/>
  <c r="N24" i="68"/>
  <c r="M24" i="68"/>
  <c r="K24" i="68"/>
  <c r="I24" i="68"/>
  <c r="F24" i="68"/>
  <c r="E24" i="68"/>
  <c r="D24" i="68"/>
  <c r="N23" i="68"/>
  <c r="M23" i="68"/>
  <c r="K23" i="68"/>
  <c r="I23" i="68"/>
  <c r="F23" i="68"/>
  <c r="E23" i="68"/>
  <c r="D23" i="68"/>
  <c r="N22" i="68"/>
  <c r="M22" i="68"/>
  <c r="K22" i="68"/>
  <c r="I22" i="68"/>
  <c r="F22" i="68"/>
  <c r="E22" i="68"/>
  <c r="D22" i="68"/>
  <c r="N21" i="68"/>
  <c r="M21" i="68"/>
  <c r="K21" i="68"/>
  <c r="I21" i="68"/>
  <c r="F21" i="68"/>
  <c r="E21" i="68"/>
  <c r="D21" i="68"/>
  <c r="N20" i="68"/>
  <c r="M20" i="68"/>
  <c r="K20" i="68"/>
  <c r="I20" i="68"/>
  <c r="F20" i="68"/>
  <c r="E20" i="68"/>
  <c r="D20" i="68"/>
  <c r="N19" i="68"/>
  <c r="M19" i="68"/>
  <c r="K19" i="68"/>
  <c r="I19" i="68"/>
  <c r="F19" i="68"/>
  <c r="E19" i="68"/>
  <c r="D19" i="68"/>
  <c r="N18" i="68"/>
  <c r="M18" i="68"/>
  <c r="K18" i="68"/>
  <c r="I18" i="68"/>
  <c r="F18" i="68"/>
  <c r="E18" i="68"/>
  <c r="D18" i="68"/>
  <c r="N17" i="68"/>
  <c r="M17" i="68"/>
  <c r="K17" i="68"/>
  <c r="I17" i="68"/>
  <c r="F17" i="68"/>
  <c r="E17" i="68"/>
  <c r="D17" i="68"/>
  <c r="N16" i="68"/>
  <c r="M16" i="68"/>
  <c r="K16" i="68"/>
  <c r="I16" i="68"/>
  <c r="F16" i="68"/>
  <c r="E16" i="68"/>
  <c r="D16" i="68"/>
  <c r="N15" i="68"/>
  <c r="K15" i="68"/>
  <c r="I15" i="68"/>
  <c r="E15" i="68"/>
  <c r="N14" i="68"/>
  <c r="K14" i="68"/>
  <c r="I14" i="68"/>
  <c r="E14" i="68"/>
  <c r="V13" i="68"/>
  <c r="N13" i="68"/>
  <c r="K13" i="68"/>
  <c r="I13" i="68"/>
  <c r="E13" i="68"/>
  <c r="N12" i="68"/>
  <c r="K12" i="68"/>
  <c r="I12" i="68"/>
  <c r="E12" i="68"/>
  <c r="N11" i="68"/>
  <c r="K11" i="68"/>
  <c r="I11" i="68"/>
  <c r="E11" i="68"/>
  <c r="N10" i="68"/>
  <c r="K10" i="68"/>
  <c r="I10" i="68"/>
  <c r="E10" i="68"/>
  <c r="N9" i="68"/>
  <c r="K9" i="68"/>
  <c r="I9" i="68"/>
  <c r="E9" i="68"/>
  <c r="N8" i="68"/>
  <c r="K8" i="68"/>
  <c r="I8" i="68"/>
  <c r="E8" i="68"/>
  <c r="N7" i="68"/>
  <c r="K7" i="68"/>
  <c r="I7" i="68"/>
  <c r="E7" i="68"/>
  <c r="N6" i="68"/>
  <c r="K6" i="68"/>
  <c r="I6" i="68"/>
  <c r="E6" i="68"/>
  <c r="J4" i="68"/>
  <c r="P56" i="67"/>
  <c r="O56" i="67"/>
  <c r="N56" i="67"/>
  <c r="M56" i="67"/>
  <c r="K56" i="67"/>
  <c r="I56" i="67"/>
  <c r="F56" i="67"/>
  <c r="E56" i="67"/>
  <c r="D56" i="67"/>
  <c r="A8" i="67"/>
  <c r="A9" i="67"/>
  <c r="A10" i="67"/>
  <c r="A11" i="67"/>
  <c r="A12" i="67"/>
  <c r="A13" i="67"/>
  <c r="A14" i="67"/>
  <c r="A15" i="67"/>
  <c r="A16" i="67"/>
  <c r="A17" i="67"/>
  <c r="A18" i="67"/>
  <c r="A19" i="67"/>
  <c r="A20" i="67"/>
  <c r="A21" i="67"/>
  <c r="A22" i="67"/>
  <c r="A23" i="67"/>
  <c r="A24" i="67"/>
  <c r="A25" i="67"/>
  <c r="A26" i="67"/>
  <c r="A27" i="67"/>
  <c r="A28" i="67"/>
  <c r="A29" i="67"/>
  <c r="A30" i="67"/>
  <c r="A31" i="67"/>
  <c r="A32" i="67"/>
  <c r="A33" i="67"/>
  <c r="A34" i="67"/>
  <c r="A35" i="67"/>
  <c r="A36" i="67"/>
  <c r="A37" i="67"/>
  <c r="A38" i="67"/>
  <c r="A39" i="67"/>
  <c r="A40" i="67"/>
  <c r="A41" i="67"/>
  <c r="A42" i="67"/>
  <c r="A43" i="67"/>
  <c r="A44" i="67"/>
  <c r="A45" i="67"/>
  <c r="A46" i="67"/>
  <c r="A47" i="67"/>
  <c r="A48" i="67"/>
  <c r="A49" i="67"/>
  <c r="A50" i="67"/>
  <c r="A51" i="67"/>
  <c r="A52" i="67"/>
  <c r="A53" i="67"/>
  <c r="A54" i="67"/>
  <c r="A55" i="67"/>
  <c r="A56" i="67"/>
  <c r="P55" i="67"/>
  <c r="O55" i="67"/>
  <c r="N55" i="67"/>
  <c r="M55" i="67"/>
  <c r="K55" i="67"/>
  <c r="I55" i="67"/>
  <c r="F55" i="67"/>
  <c r="E55" i="67"/>
  <c r="D55" i="67"/>
  <c r="P54" i="67"/>
  <c r="O54" i="67"/>
  <c r="N54" i="67"/>
  <c r="M54" i="67"/>
  <c r="K54" i="67"/>
  <c r="I54" i="67"/>
  <c r="F54" i="67"/>
  <c r="E54" i="67"/>
  <c r="D54" i="67"/>
  <c r="P53" i="67"/>
  <c r="O53" i="67"/>
  <c r="N53" i="67"/>
  <c r="M53" i="67"/>
  <c r="K53" i="67"/>
  <c r="I53" i="67"/>
  <c r="F53" i="67"/>
  <c r="E53" i="67"/>
  <c r="D53" i="67"/>
  <c r="P52" i="67"/>
  <c r="O52" i="67"/>
  <c r="N52" i="67"/>
  <c r="M52" i="67"/>
  <c r="K52" i="67"/>
  <c r="I52" i="67"/>
  <c r="F52" i="67"/>
  <c r="E52" i="67"/>
  <c r="D52" i="67"/>
  <c r="P51" i="67"/>
  <c r="O51" i="67"/>
  <c r="N51" i="67"/>
  <c r="M51" i="67"/>
  <c r="K51" i="67"/>
  <c r="I51" i="67"/>
  <c r="F51" i="67"/>
  <c r="E51" i="67"/>
  <c r="D51" i="67"/>
  <c r="P50" i="67"/>
  <c r="O50" i="67"/>
  <c r="N50" i="67"/>
  <c r="M50" i="67"/>
  <c r="K50" i="67"/>
  <c r="I50" i="67"/>
  <c r="F50" i="67"/>
  <c r="E50" i="67"/>
  <c r="D50" i="67"/>
  <c r="P49" i="67"/>
  <c r="O49" i="67"/>
  <c r="N49" i="67"/>
  <c r="M49" i="67"/>
  <c r="K49" i="67"/>
  <c r="I49" i="67"/>
  <c r="F49" i="67"/>
  <c r="E49" i="67"/>
  <c r="D49" i="67"/>
  <c r="P48" i="67"/>
  <c r="O48" i="67"/>
  <c r="N48" i="67"/>
  <c r="M48" i="67"/>
  <c r="K48" i="67"/>
  <c r="I48" i="67"/>
  <c r="F48" i="67"/>
  <c r="E48" i="67"/>
  <c r="D48" i="67"/>
  <c r="P47" i="67"/>
  <c r="O47" i="67"/>
  <c r="N47" i="67"/>
  <c r="M47" i="67"/>
  <c r="K47" i="67"/>
  <c r="I47" i="67"/>
  <c r="F47" i="67"/>
  <c r="E47" i="67"/>
  <c r="D47" i="67"/>
  <c r="P46" i="67"/>
  <c r="O46" i="67"/>
  <c r="N46" i="67"/>
  <c r="M46" i="67"/>
  <c r="K46" i="67"/>
  <c r="I46" i="67"/>
  <c r="F46" i="67"/>
  <c r="E46" i="67"/>
  <c r="D46" i="67"/>
  <c r="P45" i="67"/>
  <c r="O45" i="67"/>
  <c r="N45" i="67"/>
  <c r="M45" i="67"/>
  <c r="K45" i="67"/>
  <c r="I45" i="67"/>
  <c r="F45" i="67"/>
  <c r="E45" i="67"/>
  <c r="D45" i="67"/>
  <c r="P44" i="67"/>
  <c r="O44" i="67"/>
  <c r="N44" i="67"/>
  <c r="M44" i="67"/>
  <c r="K44" i="67"/>
  <c r="I44" i="67"/>
  <c r="F44" i="67"/>
  <c r="E44" i="67"/>
  <c r="D44" i="67"/>
  <c r="P43" i="67"/>
  <c r="O43" i="67"/>
  <c r="N43" i="67"/>
  <c r="M43" i="67"/>
  <c r="K43" i="67"/>
  <c r="I43" i="67"/>
  <c r="F43" i="67"/>
  <c r="E43" i="67"/>
  <c r="D43" i="67"/>
  <c r="P42" i="67"/>
  <c r="O42" i="67"/>
  <c r="N42" i="67"/>
  <c r="M42" i="67"/>
  <c r="K42" i="67"/>
  <c r="I42" i="67"/>
  <c r="F42" i="67"/>
  <c r="E42" i="67"/>
  <c r="D42" i="67"/>
  <c r="P41" i="67"/>
  <c r="O41" i="67"/>
  <c r="N41" i="67"/>
  <c r="M41" i="67"/>
  <c r="K41" i="67"/>
  <c r="I41" i="67"/>
  <c r="F41" i="67"/>
  <c r="E41" i="67"/>
  <c r="D41" i="67"/>
  <c r="P40" i="67"/>
  <c r="O40" i="67"/>
  <c r="N40" i="67"/>
  <c r="M40" i="67"/>
  <c r="K40" i="67"/>
  <c r="I40" i="67"/>
  <c r="F40" i="67"/>
  <c r="E40" i="67"/>
  <c r="D40" i="67"/>
  <c r="P39" i="67"/>
  <c r="O39" i="67"/>
  <c r="N39" i="67"/>
  <c r="M39" i="67"/>
  <c r="K39" i="67"/>
  <c r="I39" i="67"/>
  <c r="F39" i="67"/>
  <c r="E39" i="67"/>
  <c r="D39" i="67"/>
  <c r="P38" i="67"/>
  <c r="O38" i="67"/>
  <c r="N38" i="67"/>
  <c r="M38" i="67"/>
  <c r="K38" i="67"/>
  <c r="I38" i="67"/>
  <c r="F38" i="67"/>
  <c r="E38" i="67"/>
  <c r="D38" i="67"/>
  <c r="P37" i="67"/>
  <c r="O37" i="67"/>
  <c r="N37" i="67"/>
  <c r="M37" i="67"/>
  <c r="K37" i="67"/>
  <c r="I37" i="67"/>
  <c r="F37" i="67"/>
  <c r="E37" i="67"/>
  <c r="D37" i="67"/>
  <c r="P36" i="67"/>
  <c r="O36" i="67"/>
  <c r="N36" i="67"/>
  <c r="M36" i="67"/>
  <c r="K36" i="67"/>
  <c r="I36" i="67"/>
  <c r="F36" i="67"/>
  <c r="E36" i="67"/>
  <c r="D36" i="67"/>
  <c r="N35" i="67"/>
  <c r="M35" i="67"/>
  <c r="K35" i="67"/>
  <c r="I35" i="67"/>
  <c r="F35" i="67"/>
  <c r="E35" i="67"/>
  <c r="D35" i="67"/>
  <c r="N34" i="67"/>
  <c r="M34" i="67"/>
  <c r="K34" i="67"/>
  <c r="I34" i="67"/>
  <c r="F34" i="67"/>
  <c r="E34" i="67"/>
  <c r="D34" i="67"/>
  <c r="N33" i="67"/>
  <c r="M33" i="67"/>
  <c r="K33" i="67"/>
  <c r="I33" i="67"/>
  <c r="F33" i="67"/>
  <c r="E33" i="67"/>
  <c r="D33" i="67"/>
  <c r="N32" i="67"/>
  <c r="M32" i="67"/>
  <c r="K32" i="67"/>
  <c r="I32" i="67"/>
  <c r="F32" i="67"/>
  <c r="E32" i="67"/>
  <c r="D32" i="67"/>
  <c r="N31" i="67"/>
  <c r="M31" i="67"/>
  <c r="K31" i="67"/>
  <c r="I31" i="67"/>
  <c r="F31" i="67"/>
  <c r="E31" i="67"/>
  <c r="D31" i="67"/>
  <c r="N30" i="67"/>
  <c r="M30" i="67"/>
  <c r="K30" i="67"/>
  <c r="I30" i="67"/>
  <c r="F30" i="67"/>
  <c r="E30" i="67"/>
  <c r="D30" i="67"/>
  <c r="N29" i="67"/>
  <c r="M29" i="67"/>
  <c r="K29" i="67"/>
  <c r="I29" i="67"/>
  <c r="F29" i="67"/>
  <c r="E29" i="67"/>
  <c r="D29" i="67"/>
  <c r="N28" i="67"/>
  <c r="M28" i="67"/>
  <c r="K28" i="67"/>
  <c r="I28" i="67"/>
  <c r="F28" i="67"/>
  <c r="E28" i="67"/>
  <c r="D28" i="67"/>
  <c r="N27" i="67"/>
  <c r="M27" i="67"/>
  <c r="K27" i="67"/>
  <c r="I27" i="67"/>
  <c r="F27" i="67"/>
  <c r="E27" i="67"/>
  <c r="D27" i="67"/>
  <c r="N26" i="67"/>
  <c r="M26" i="67"/>
  <c r="K26" i="67"/>
  <c r="I26" i="67"/>
  <c r="F26" i="67"/>
  <c r="E26" i="67"/>
  <c r="D26" i="67"/>
  <c r="N25" i="67"/>
  <c r="M25" i="67"/>
  <c r="K25" i="67"/>
  <c r="I25" i="67"/>
  <c r="F25" i="67"/>
  <c r="E25" i="67"/>
  <c r="D25" i="67"/>
  <c r="N24" i="67"/>
  <c r="M24" i="67"/>
  <c r="K24" i="67"/>
  <c r="I24" i="67"/>
  <c r="F24" i="67"/>
  <c r="E24" i="67"/>
  <c r="D24" i="67"/>
  <c r="N23" i="67"/>
  <c r="M23" i="67"/>
  <c r="K23" i="67"/>
  <c r="I23" i="67"/>
  <c r="F23" i="67"/>
  <c r="E23" i="67"/>
  <c r="D23" i="67"/>
  <c r="N22" i="67"/>
  <c r="M22" i="67"/>
  <c r="K22" i="67"/>
  <c r="I22" i="67"/>
  <c r="F22" i="67"/>
  <c r="E22" i="67"/>
  <c r="D22" i="67"/>
  <c r="N21" i="67"/>
  <c r="M21" i="67"/>
  <c r="K21" i="67"/>
  <c r="I21" i="67"/>
  <c r="F21" i="67"/>
  <c r="E21" i="67"/>
  <c r="D21" i="67"/>
  <c r="N20" i="67"/>
  <c r="M20" i="67"/>
  <c r="K20" i="67"/>
  <c r="I20" i="67"/>
  <c r="F20" i="67"/>
  <c r="E20" i="67"/>
  <c r="D20" i="67"/>
  <c r="N19" i="67"/>
  <c r="M19" i="67"/>
  <c r="K19" i="67"/>
  <c r="I19" i="67"/>
  <c r="F19" i="67"/>
  <c r="E19" i="67"/>
  <c r="D19" i="67"/>
  <c r="N18" i="67"/>
  <c r="M18" i="67"/>
  <c r="K18" i="67"/>
  <c r="I18" i="67"/>
  <c r="F18" i="67"/>
  <c r="E18" i="67"/>
  <c r="D18" i="67"/>
  <c r="N17" i="67"/>
  <c r="M17" i="67"/>
  <c r="K17" i="67"/>
  <c r="I17" i="67"/>
  <c r="F17" i="67"/>
  <c r="E17" i="67"/>
  <c r="D17" i="67"/>
  <c r="N16" i="67"/>
  <c r="K16" i="67"/>
  <c r="E15" i="19"/>
  <c r="I16" i="67"/>
  <c r="E16" i="67"/>
  <c r="J15" i="19"/>
  <c r="D16" i="67"/>
  <c r="N15" i="67"/>
  <c r="K15" i="67"/>
  <c r="I15" i="67"/>
  <c r="E15" i="67"/>
  <c r="D15" i="67"/>
  <c r="N14" i="67"/>
  <c r="K14" i="67"/>
  <c r="I14" i="67"/>
  <c r="E14" i="67"/>
  <c r="D14" i="67"/>
  <c r="V13" i="67"/>
  <c r="N13" i="67"/>
  <c r="K13" i="67"/>
  <c r="I13" i="67"/>
  <c r="E13" i="67"/>
  <c r="D13" i="67"/>
  <c r="N12" i="67"/>
  <c r="K12" i="67"/>
  <c r="I12" i="67"/>
  <c r="E12" i="67"/>
  <c r="D12" i="67"/>
  <c r="N11" i="67"/>
  <c r="K11" i="67"/>
  <c r="I11" i="67"/>
  <c r="E11" i="67"/>
  <c r="D11" i="67"/>
  <c r="N10" i="67"/>
  <c r="K10" i="67"/>
  <c r="I10" i="67"/>
  <c r="E10" i="67"/>
  <c r="D10" i="67"/>
  <c r="N9" i="67"/>
  <c r="K9" i="67"/>
  <c r="I9" i="67"/>
  <c r="E9" i="67"/>
  <c r="D9" i="67"/>
  <c r="N8" i="67"/>
  <c r="K8" i="67"/>
  <c r="I8" i="67"/>
  <c r="E8" i="67"/>
  <c r="D8" i="67"/>
  <c r="N7" i="67"/>
  <c r="K7" i="67"/>
  <c r="I7" i="67"/>
  <c r="E7" i="67"/>
  <c r="D7" i="67"/>
  <c r="N6" i="67"/>
  <c r="K6" i="67"/>
  <c r="I6" i="67"/>
  <c r="E6" i="67"/>
  <c r="D6" i="67"/>
  <c r="A6" i="67"/>
  <c r="J4" i="67"/>
  <c r="P56" i="66"/>
  <c r="O56" i="66"/>
  <c r="N56" i="66"/>
  <c r="M56" i="66"/>
  <c r="K56" i="66"/>
  <c r="I56" i="66"/>
  <c r="F56" i="66"/>
  <c r="E56" i="66"/>
  <c r="D56" i="66"/>
  <c r="A7" i="66"/>
  <c r="A8" i="66"/>
  <c r="A9" i="66"/>
  <c r="A10" i="66"/>
  <c r="A11" i="66"/>
  <c r="A12" i="66"/>
  <c r="A13" i="66"/>
  <c r="A14" i="66"/>
  <c r="A15" i="66"/>
  <c r="A16" i="66"/>
  <c r="A17" i="66"/>
  <c r="A18" i="66"/>
  <c r="A19" i="66"/>
  <c r="A20" i="66"/>
  <c r="A21" i="66"/>
  <c r="A22" i="66"/>
  <c r="A23" i="66"/>
  <c r="A24" i="66"/>
  <c r="A25" i="66"/>
  <c r="A26" i="66"/>
  <c r="A27" i="66"/>
  <c r="A28" i="66"/>
  <c r="A29" i="66"/>
  <c r="A30" i="66"/>
  <c r="A31" i="66"/>
  <c r="A32" i="66"/>
  <c r="A33" i="66"/>
  <c r="A34" i="66"/>
  <c r="A35" i="66"/>
  <c r="A36" i="66"/>
  <c r="A37" i="66"/>
  <c r="A38" i="66"/>
  <c r="A39" i="66"/>
  <c r="A40" i="66"/>
  <c r="A41" i="66"/>
  <c r="A42" i="66"/>
  <c r="A43" i="66"/>
  <c r="A44" i="66"/>
  <c r="A45" i="66"/>
  <c r="A46" i="66"/>
  <c r="A47" i="66"/>
  <c r="A48" i="66"/>
  <c r="A49" i="66"/>
  <c r="A50" i="66"/>
  <c r="A51" i="66"/>
  <c r="A52" i="66"/>
  <c r="A53" i="66"/>
  <c r="A54" i="66"/>
  <c r="A55" i="66"/>
  <c r="A56" i="66"/>
  <c r="P55" i="66"/>
  <c r="O55" i="66"/>
  <c r="N55" i="66"/>
  <c r="M55" i="66"/>
  <c r="K55" i="66"/>
  <c r="I55" i="66"/>
  <c r="F55" i="66"/>
  <c r="E55" i="66"/>
  <c r="D55" i="66"/>
  <c r="P54" i="66"/>
  <c r="O54" i="66"/>
  <c r="N54" i="66"/>
  <c r="M54" i="66"/>
  <c r="K54" i="66"/>
  <c r="I54" i="66"/>
  <c r="F54" i="66"/>
  <c r="E54" i="66"/>
  <c r="D54" i="66"/>
  <c r="P53" i="66"/>
  <c r="O53" i="66"/>
  <c r="N53" i="66"/>
  <c r="M53" i="66"/>
  <c r="K53" i="66"/>
  <c r="I53" i="66"/>
  <c r="F53" i="66"/>
  <c r="E53" i="66"/>
  <c r="D53" i="66"/>
  <c r="P52" i="66"/>
  <c r="O52" i="66"/>
  <c r="N52" i="66"/>
  <c r="M52" i="66"/>
  <c r="K52" i="66"/>
  <c r="I52" i="66"/>
  <c r="F52" i="66"/>
  <c r="E52" i="66"/>
  <c r="D52" i="66"/>
  <c r="P51" i="66"/>
  <c r="O51" i="66"/>
  <c r="N51" i="66"/>
  <c r="M51" i="66"/>
  <c r="K51" i="66"/>
  <c r="I51" i="66"/>
  <c r="F51" i="66"/>
  <c r="E51" i="66"/>
  <c r="D51" i="66"/>
  <c r="P50" i="66"/>
  <c r="O50" i="66"/>
  <c r="N50" i="66"/>
  <c r="M50" i="66"/>
  <c r="K50" i="66"/>
  <c r="I50" i="66"/>
  <c r="F50" i="66"/>
  <c r="E50" i="66"/>
  <c r="D50" i="66"/>
  <c r="P49" i="66"/>
  <c r="O49" i="66"/>
  <c r="N49" i="66"/>
  <c r="M49" i="66"/>
  <c r="K49" i="66"/>
  <c r="I49" i="66"/>
  <c r="F49" i="66"/>
  <c r="E49" i="66"/>
  <c r="D49" i="66"/>
  <c r="P48" i="66"/>
  <c r="O48" i="66"/>
  <c r="N48" i="66"/>
  <c r="M48" i="66"/>
  <c r="K48" i="66"/>
  <c r="I48" i="66"/>
  <c r="F48" i="66"/>
  <c r="E48" i="66"/>
  <c r="D48" i="66"/>
  <c r="P47" i="66"/>
  <c r="O47" i="66"/>
  <c r="N47" i="66"/>
  <c r="M47" i="66"/>
  <c r="K47" i="66"/>
  <c r="I47" i="66"/>
  <c r="F47" i="66"/>
  <c r="E47" i="66"/>
  <c r="D47" i="66"/>
  <c r="P46" i="66"/>
  <c r="O46" i="66"/>
  <c r="N46" i="66"/>
  <c r="M46" i="66"/>
  <c r="K46" i="66"/>
  <c r="I46" i="66"/>
  <c r="F46" i="66"/>
  <c r="E46" i="66"/>
  <c r="D46" i="66"/>
  <c r="P45" i="66"/>
  <c r="O45" i="66"/>
  <c r="N45" i="66"/>
  <c r="M45" i="66"/>
  <c r="K45" i="66"/>
  <c r="I45" i="66"/>
  <c r="F45" i="66"/>
  <c r="E45" i="66"/>
  <c r="D45" i="66"/>
  <c r="P44" i="66"/>
  <c r="O44" i="66"/>
  <c r="N44" i="66"/>
  <c r="M44" i="66"/>
  <c r="K44" i="66"/>
  <c r="I44" i="66"/>
  <c r="F44" i="66"/>
  <c r="E44" i="66"/>
  <c r="D44" i="66"/>
  <c r="P43" i="66"/>
  <c r="O43" i="66"/>
  <c r="N43" i="66"/>
  <c r="M43" i="66"/>
  <c r="K43" i="66"/>
  <c r="I43" i="66"/>
  <c r="F43" i="66"/>
  <c r="E43" i="66"/>
  <c r="D43" i="66"/>
  <c r="P42" i="66"/>
  <c r="O42" i="66"/>
  <c r="N42" i="66"/>
  <c r="M42" i="66"/>
  <c r="K42" i="66"/>
  <c r="I42" i="66"/>
  <c r="F42" i="66"/>
  <c r="E42" i="66"/>
  <c r="D42" i="66"/>
  <c r="P41" i="66"/>
  <c r="O41" i="66"/>
  <c r="N41" i="66"/>
  <c r="M41" i="66"/>
  <c r="K41" i="66"/>
  <c r="I41" i="66"/>
  <c r="F41" i="66"/>
  <c r="E41" i="66"/>
  <c r="D41" i="66"/>
  <c r="P40" i="66"/>
  <c r="O40" i="66"/>
  <c r="N40" i="66"/>
  <c r="M40" i="66"/>
  <c r="K40" i="66"/>
  <c r="I40" i="66"/>
  <c r="F40" i="66"/>
  <c r="E40" i="66"/>
  <c r="D40" i="66"/>
  <c r="P39" i="66"/>
  <c r="O39" i="66"/>
  <c r="N39" i="66"/>
  <c r="M39" i="66"/>
  <c r="K39" i="66"/>
  <c r="I39" i="66"/>
  <c r="F39" i="66"/>
  <c r="E39" i="66"/>
  <c r="D39" i="66"/>
  <c r="P38" i="66"/>
  <c r="O38" i="66"/>
  <c r="N38" i="66"/>
  <c r="M38" i="66"/>
  <c r="K38" i="66"/>
  <c r="I38" i="66"/>
  <c r="F38" i="66"/>
  <c r="E38" i="66"/>
  <c r="D38" i="66"/>
  <c r="P37" i="66"/>
  <c r="O37" i="66"/>
  <c r="N37" i="66"/>
  <c r="M37" i="66"/>
  <c r="K37" i="66"/>
  <c r="I37" i="66"/>
  <c r="F37" i="66"/>
  <c r="E37" i="66"/>
  <c r="D37" i="66"/>
  <c r="P36" i="66"/>
  <c r="O36" i="66"/>
  <c r="N36" i="66"/>
  <c r="M36" i="66"/>
  <c r="K36" i="66"/>
  <c r="I36" i="66"/>
  <c r="F36" i="66"/>
  <c r="E36" i="66"/>
  <c r="D36" i="66"/>
  <c r="N35" i="66"/>
  <c r="M35" i="66"/>
  <c r="K35" i="66"/>
  <c r="I35" i="66"/>
  <c r="F35" i="66"/>
  <c r="E35" i="66"/>
  <c r="D35" i="66"/>
  <c r="N34" i="66"/>
  <c r="M34" i="66"/>
  <c r="K34" i="66"/>
  <c r="I34" i="66"/>
  <c r="F34" i="66"/>
  <c r="E34" i="66"/>
  <c r="D34" i="66"/>
  <c r="N33" i="66"/>
  <c r="M33" i="66"/>
  <c r="K33" i="66"/>
  <c r="I33" i="66"/>
  <c r="F33" i="66"/>
  <c r="E33" i="66"/>
  <c r="D33" i="66"/>
  <c r="N32" i="66"/>
  <c r="M32" i="66"/>
  <c r="K32" i="66"/>
  <c r="I32" i="66"/>
  <c r="F32" i="66"/>
  <c r="E32" i="66"/>
  <c r="D32" i="66"/>
  <c r="N31" i="66"/>
  <c r="M31" i="66"/>
  <c r="K31" i="66"/>
  <c r="I31" i="66"/>
  <c r="F31" i="66"/>
  <c r="E31" i="66"/>
  <c r="D31" i="66"/>
  <c r="N30" i="66"/>
  <c r="M30" i="66"/>
  <c r="K30" i="66"/>
  <c r="I30" i="66"/>
  <c r="F30" i="66"/>
  <c r="E30" i="66"/>
  <c r="D30" i="66"/>
  <c r="N29" i="66"/>
  <c r="M29" i="66"/>
  <c r="K29" i="66"/>
  <c r="I29" i="66"/>
  <c r="F29" i="66"/>
  <c r="E29" i="66"/>
  <c r="D29" i="66"/>
  <c r="N28" i="66"/>
  <c r="M28" i="66"/>
  <c r="K28" i="66"/>
  <c r="I28" i="66"/>
  <c r="F28" i="66"/>
  <c r="E28" i="66"/>
  <c r="D28" i="66"/>
  <c r="N27" i="66"/>
  <c r="M27" i="66"/>
  <c r="K27" i="66"/>
  <c r="I27" i="66"/>
  <c r="F27" i="66"/>
  <c r="E27" i="66"/>
  <c r="D27" i="66"/>
  <c r="N26" i="66"/>
  <c r="M26" i="66"/>
  <c r="K26" i="66"/>
  <c r="I26" i="66"/>
  <c r="F26" i="66"/>
  <c r="E26" i="66"/>
  <c r="D26" i="66"/>
  <c r="N25" i="66"/>
  <c r="M25" i="66"/>
  <c r="K25" i="66"/>
  <c r="I25" i="66"/>
  <c r="F25" i="66"/>
  <c r="E25" i="66"/>
  <c r="D25" i="66"/>
  <c r="N24" i="66"/>
  <c r="M24" i="66"/>
  <c r="K24" i="66"/>
  <c r="I24" i="66"/>
  <c r="F24" i="66"/>
  <c r="E24" i="66"/>
  <c r="D24" i="66"/>
  <c r="N23" i="66"/>
  <c r="M23" i="66"/>
  <c r="K23" i="66"/>
  <c r="I23" i="66"/>
  <c r="F23" i="66"/>
  <c r="E23" i="66"/>
  <c r="D23" i="66"/>
  <c r="N22" i="66"/>
  <c r="M22" i="66"/>
  <c r="K22" i="66"/>
  <c r="I22" i="66"/>
  <c r="F22" i="66"/>
  <c r="E22" i="66"/>
  <c r="D22" i="66"/>
  <c r="N21" i="66"/>
  <c r="M21" i="66"/>
  <c r="K21" i="66"/>
  <c r="I21" i="66"/>
  <c r="F21" i="66"/>
  <c r="E21" i="66"/>
  <c r="D21" i="66"/>
  <c r="N20" i="66"/>
  <c r="M20" i="66"/>
  <c r="K20" i="66"/>
  <c r="I20" i="66"/>
  <c r="F20" i="66"/>
  <c r="E20" i="66"/>
  <c r="D20" i="66"/>
  <c r="N19" i="66"/>
  <c r="M19" i="66"/>
  <c r="K19" i="66"/>
  <c r="I19" i="66"/>
  <c r="F19" i="66"/>
  <c r="E19" i="66"/>
  <c r="D19" i="66"/>
  <c r="N18" i="66"/>
  <c r="M18" i="66"/>
  <c r="K18" i="66"/>
  <c r="I18" i="66"/>
  <c r="F18" i="66"/>
  <c r="E18" i="66"/>
  <c r="D18" i="66"/>
  <c r="N17" i="66"/>
  <c r="M17" i="66"/>
  <c r="K17" i="66"/>
  <c r="I17" i="66"/>
  <c r="F17" i="66"/>
  <c r="E17" i="66"/>
  <c r="D17" i="66"/>
  <c r="N16" i="66"/>
  <c r="K16" i="66"/>
  <c r="I16" i="66"/>
  <c r="E16" i="66"/>
  <c r="D16" i="66"/>
  <c r="N15" i="66"/>
  <c r="K15" i="66"/>
  <c r="I15" i="66"/>
  <c r="E15" i="66"/>
  <c r="D15" i="66"/>
  <c r="N14" i="66"/>
  <c r="K14" i="66"/>
  <c r="I14" i="66"/>
  <c r="E14" i="66"/>
  <c r="D14" i="66"/>
  <c r="V13" i="66"/>
  <c r="N13" i="66"/>
  <c r="K13" i="66"/>
  <c r="I13" i="66"/>
  <c r="E13" i="66"/>
  <c r="D13" i="66"/>
  <c r="N12" i="66"/>
  <c r="K12" i="66"/>
  <c r="I12" i="66"/>
  <c r="E12" i="66"/>
  <c r="D12" i="66"/>
  <c r="N11" i="66"/>
  <c r="K11" i="66"/>
  <c r="I11" i="66"/>
  <c r="E11" i="66"/>
  <c r="D11" i="66"/>
  <c r="N10" i="66"/>
  <c r="K10" i="66"/>
  <c r="I10" i="66"/>
  <c r="E10" i="66"/>
  <c r="D10" i="66"/>
  <c r="N9" i="66"/>
  <c r="K9" i="66"/>
  <c r="I9" i="66"/>
  <c r="E9" i="66"/>
  <c r="D9" i="66"/>
  <c r="N8" i="66"/>
  <c r="K8" i="66"/>
  <c r="I8" i="66"/>
  <c r="E8" i="66"/>
  <c r="D8" i="66"/>
  <c r="N7" i="66"/>
  <c r="K7" i="66"/>
  <c r="I7" i="66"/>
  <c r="E7" i="66"/>
  <c r="D7" i="66"/>
  <c r="N6" i="66"/>
  <c r="K6" i="66"/>
  <c r="I6" i="66"/>
  <c r="E6" i="66"/>
  <c r="D6" i="66"/>
  <c r="J4" i="66"/>
  <c r="P42" i="65"/>
  <c r="O42" i="65"/>
  <c r="N42" i="65"/>
  <c r="M42" i="65"/>
  <c r="K42" i="65"/>
  <c r="I42" i="65"/>
  <c r="F42" i="65"/>
  <c r="E42" i="65"/>
  <c r="D42" i="65"/>
  <c r="A7" i="65"/>
  <c r="A8" i="65"/>
  <c r="A9" i="65"/>
  <c r="A10" i="65"/>
  <c r="A11" i="65"/>
  <c r="A12" i="65"/>
  <c r="A13" i="65"/>
  <c r="A14" i="65"/>
  <c r="A15" i="65"/>
  <c r="A16" i="65"/>
  <c r="A17" i="65"/>
  <c r="A18" i="65"/>
  <c r="A19" i="65"/>
  <c r="A20" i="65"/>
  <c r="A21" i="65"/>
  <c r="A22" i="65"/>
  <c r="A23" i="65"/>
  <c r="A24" i="65"/>
  <c r="A25" i="65"/>
  <c r="A26" i="65"/>
  <c r="A27" i="65"/>
  <c r="A28" i="65"/>
  <c r="A29" i="65"/>
  <c r="A30" i="65"/>
  <c r="A31" i="65"/>
  <c r="A32" i="65"/>
  <c r="A33" i="65"/>
  <c r="A34" i="65"/>
  <c r="A35" i="65"/>
  <c r="A36" i="65"/>
  <c r="A37" i="65"/>
  <c r="A38" i="65"/>
  <c r="A39" i="65"/>
  <c r="A40" i="65"/>
  <c r="A41" i="65"/>
  <c r="A42" i="65"/>
  <c r="P41" i="65"/>
  <c r="O41" i="65"/>
  <c r="N41" i="65"/>
  <c r="M41" i="65"/>
  <c r="K41" i="65"/>
  <c r="I41" i="65"/>
  <c r="F41" i="65"/>
  <c r="E41" i="65"/>
  <c r="D41" i="65"/>
  <c r="P40" i="65"/>
  <c r="O40" i="65"/>
  <c r="N40" i="65"/>
  <c r="M40" i="65"/>
  <c r="K40" i="65"/>
  <c r="I40" i="65"/>
  <c r="F40" i="65"/>
  <c r="E40" i="65"/>
  <c r="D40" i="65"/>
  <c r="P39" i="65"/>
  <c r="O39" i="65"/>
  <c r="N39" i="65"/>
  <c r="M39" i="65"/>
  <c r="K39" i="65"/>
  <c r="I39" i="65"/>
  <c r="F39" i="65"/>
  <c r="E39" i="65"/>
  <c r="D39" i="65"/>
  <c r="P38" i="65"/>
  <c r="O38" i="65"/>
  <c r="N38" i="65"/>
  <c r="M38" i="65"/>
  <c r="K38" i="65"/>
  <c r="I38" i="65"/>
  <c r="F38" i="65"/>
  <c r="E38" i="65"/>
  <c r="D38" i="65"/>
  <c r="P37" i="65"/>
  <c r="O37" i="65"/>
  <c r="N37" i="65"/>
  <c r="M37" i="65"/>
  <c r="K37" i="65"/>
  <c r="I37" i="65"/>
  <c r="F37" i="65"/>
  <c r="E37" i="65"/>
  <c r="D37" i="65"/>
  <c r="P36" i="65"/>
  <c r="O36" i="65"/>
  <c r="N36" i="65"/>
  <c r="M36" i="65"/>
  <c r="K36" i="65"/>
  <c r="I36" i="65"/>
  <c r="F36" i="65"/>
  <c r="E36" i="65"/>
  <c r="D36" i="65"/>
  <c r="P35" i="65"/>
  <c r="O35" i="65"/>
  <c r="N35" i="65"/>
  <c r="M35" i="65"/>
  <c r="K35" i="65"/>
  <c r="I35" i="65"/>
  <c r="F35" i="65"/>
  <c r="E35" i="65"/>
  <c r="D35" i="65"/>
  <c r="P34" i="65"/>
  <c r="O34" i="65"/>
  <c r="N34" i="65"/>
  <c r="M34" i="65"/>
  <c r="K34" i="65"/>
  <c r="I34" i="65"/>
  <c r="F34" i="65"/>
  <c r="E34" i="65"/>
  <c r="D34" i="65"/>
  <c r="P33" i="65"/>
  <c r="O33" i="65"/>
  <c r="N33" i="65"/>
  <c r="M33" i="65"/>
  <c r="K33" i="65"/>
  <c r="I33" i="65"/>
  <c r="F33" i="65"/>
  <c r="E33" i="65"/>
  <c r="D33" i="65"/>
  <c r="P32" i="65"/>
  <c r="O32" i="65"/>
  <c r="N32" i="65"/>
  <c r="M32" i="65"/>
  <c r="K32" i="65"/>
  <c r="I32" i="65"/>
  <c r="F32" i="65"/>
  <c r="E32" i="65"/>
  <c r="D32" i="65"/>
  <c r="P31" i="65"/>
  <c r="O31" i="65"/>
  <c r="N31" i="65"/>
  <c r="M31" i="65"/>
  <c r="K31" i="65"/>
  <c r="I31" i="65"/>
  <c r="F31" i="65"/>
  <c r="E31" i="65"/>
  <c r="D31" i="65"/>
  <c r="P30" i="65"/>
  <c r="O30" i="65"/>
  <c r="N30" i="65"/>
  <c r="M30" i="65"/>
  <c r="K30" i="65"/>
  <c r="I30" i="65"/>
  <c r="F30" i="65"/>
  <c r="E30" i="65"/>
  <c r="D30" i="65"/>
  <c r="P29" i="65"/>
  <c r="O29" i="65"/>
  <c r="N29" i="65"/>
  <c r="M29" i="65"/>
  <c r="K29" i="65"/>
  <c r="I29" i="65"/>
  <c r="F29" i="65"/>
  <c r="E29" i="65"/>
  <c r="D29" i="65"/>
  <c r="P28" i="65"/>
  <c r="O28" i="65"/>
  <c r="N28" i="65"/>
  <c r="M28" i="65"/>
  <c r="K28" i="65"/>
  <c r="I28" i="65"/>
  <c r="F28" i="65"/>
  <c r="E28" i="65"/>
  <c r="D28" i="65"/>
  <c r="P27" i="65"/>
  <c r="O27" i="65"/>
  <c r="N27" i="65"/>
  <c r="M27" i="65"/>
  <c r="K27" i="65"/>
  <c r="I27" i="65"/>
  <c r="F27" i="65"/>
  <c r="E27" i="65"/>
  <c r="D27" i="65"/>
  <c r="P26" i="65"/>
  <c r="O26" i="65"/>
  <c r="N26" i="65"/>
  <c r="M26" i="65"/>
  <c r="K26" i="65"/>
  <c r="I26" i="65"/>
  <c r="F26" i="65"/>
  <c r="E26" i="65"/>
  <c r="D26" i="65"/>
  <c r="P25" i="65"/>
  <c r="O25" i="65"/>
  <c r="N25" i="65"/>
  <c r="M25" i="65"/>
  <c r="K25" i="65"/>
  <c r="I25" i="65"/>
  <c r="F25" i="65"/>
  <c r="E25" i="65"/>
  <c r="D25" i="65"/>
  <c r="P24" i="65"/>
  <c r="O24" i="65"/>
  <c r="N24" i="65"/>
  <c r="M24" i="65"/>
  <c r="K24" i="65"/>
  <c r="I24" i="65"/>
  <c r="F24" i="65"/>
  <c r="E24" i="65"/>
  <c r="D24" i="65"/>
  <c r="P23" i="65"/>
  <c r="O23" i="65"/>
  <c r="N23" i="65"/>
  <c r="M23" i="65"/>
  <c r="K23" i="65"/>
  <c r="I23" i="65"/>
  <c r="F23" i="65"/>
  <c r="E23" i="65"/>
  <c r="D23" i="65"/>
  <c r="P22" i="65"/>
  <c r="O22" i="65"/>
  <c r="N22" i="65"/>
  <c r="M22" i="65"/>
  <c r="K22" i="65"/>
  <c r="I22" i="65"/>
  <c r="F22" i="65"/>
  <c r="E22" i="65"/>
  <c r="D22" i="65"/>
  <c r="N21" i="65"/>
  <c r="M21" i="65"/>
  <c r="K21" i="65"/>
  <c r="I21" i="65"/>
  <c r="F21" i="65"/>
  <c r="E21" i="65"/>
  <c r="D21" i="65"/>
  <c r="N20" i="65"/>
  <c r="M20" i="65"/>
  <c r="K20" i="65"/>
  <c r="I20" i="65"/>
  <c r="F20" i="65"/>
  <c r="E20" i="65"/>
  <c r="D20" i="65"/>
  <c r="N19" i="65"/>
  <c r="M19" i="65"/>
  <c r="K19" i="65"/>
  <c r="I19" i="65"/>
  <c r="F19" i="65"/>
  <c r="E19" i="65"/>
  <c r="D19" i="65"/>
  <c r="N18" i="65"/>
  <c r="M18" i="65"/>
  <c r="K18" i="65"/>
  <c r="I18" i="65"/>
  <c r="F18" i="65"/>
  <c r="E18" i="65"/>
  <c r="D18" i="65"/>
  <c r="N17" i="65"/>
  <c r="M17" i="65"/>
  <c r="K17" i="65"/>
  <c r="I17" i="65"/>
  <c r="F17" i="65"/>
  <c r="E17" i="65"/>
  <c r="D17" i="65"/>
  <c r="N16" i="65"/>
  <c r="M16" i="65"/>
  <c r="K16" i="65"/>
  <c r="I16" i="65"/>
  <c r="F16" i="65"/>
  <c r="E16" i="65"/>
  <c r="D16" i="65"/>
  <c r="N15" i="65"/>
  <c r="K15" i="65"/>
  <c r="I15" i="65"/>
  <c r="F15" i="65"/>
  <c r="E15" i="65"/>
  <c r="D15" i="65"/>
  <c r="N14" i="65"/>
  <c r="K14" i="65"/>
  <c r="I14" i="65"/>
  <c r="E14" i="65"/>
  <c r="D14" i="65"/>
  <c r="V13" i="65"/>
  <c r="N13" i="65"/>
  <c r="K13" i="65"/>
  <c r="I13" i="65"/>
  <c r="E13" i="65"/>
  <c r="D13" i="65"/>
  <c r="N12" i="65"/>
  <c r="K12" i="65"/>
  <c r="I12" i="65"/>
  <c r="E12" i="65"/>
  <c r="D12" i="65"/>
  <c r="N11" i="65"/>
  <c r="K11" i="65"/>
  <c r="I11" i="65"/>
  <c r="E11" i="65"/>
  <c r="D11" i="65"/>
  <c r="N10" i="65"/>
  <c r="K10" i="65"/>
  <c r="I10" i="65"/>
  <c r="E10" i="65"/>
  <c r="D10" i="65"/>
  <c r="N9" i="65"/>
  <c r="K9" i="65"/>
  <c r="I9" i="65"/>
  <c r="E9" i="65"/>
  <c r="D9" i="65"/>
  <c r="N8" i="65"/>
  <c r="K8" i="65"/>
  <c r="I8" i="65"/>
  <c r="E8" i="65"/>
  <c r="D8" i="65"/>
  <c r="N7" i="65"/>
  <c r="K7" i="65"/>
  <c r="I7" i="65"/>
  <c r="E7" i="65"/>
  <c r="D7" i="65"/>
  <c r="N6" i="65"/>
  <c r="K6" i="65"/>
  <c r="I6" i="65"/>
  <c r="E6" i="65"/>
  <c r="D6" i="65"/>
  <c r="P39" i="64"/>
  <c r="O39" i="64"/>
  <c r="N39" i="64"/>
  <c r="M39" i="64"/>
  <c r="K39" i="64"/>
  <c r="I39" i="64"/>
  <c r="F39" i="64"/>
  <c r="E39" i="64"/>
  <c r="D39" i="64"/>
  <c r="A7" i="64"/>
  <c r="A8" i="64"/>
  <c r="A9" i="64"/>
  <c r="A10" i="64"/>
  <c r="A11" i="64"/>
  <c r="A12" i="64"/>
  <c r="A13" i="64"/>
  <c r="A14" i="64"/>
  <c r="A15" i="64"/>
  <c r="A16" i="64"/>
  <c r="A17" i="64"/>
  <c r="A18" i="64"/>
  <c r="A19" i="64"/>
  <c r="A20" i="64"/>
  <c r="A21" i="64"/>
  <c r="A22" i="64"/>
  <c r="A23" i="64"/>
  <c r="A24" i="64"/>
  <c r="A25" i="64"/>
  <c r="A26" i="64"/>
  <c r="A27" i="64"/>
  <c r="A28" i="64"/>
  <c r="A29" i="64"/>
  <c r="A30" i="64"/>
  <c r="A31" i="64"/>
  <c r="A32" i="64"/>
  <c r="A33" i="64"/>
  <c r="A34" i="64"/>
  <c r="A35" i="64"/>
  <c r="A36" i="64"/>
  <c r="A37" i="64"/>
  <c r="A38" i="64"/>
  <c r="A39" i="64"/>
  <c r="P38" i="64"/>
  <c r="O38" i="64"/>
  <c r="N38" i="64"/>
  <c r="M38" i="64"/>
  <c r="K38" i="64"/>
  <c r="I38" i="64"/>
  <c r="F38" i="64"/>
  <c r="E38" i="64"/>
  <c r="D38" i="64"/>
  <c r="P37" i="64"/>
  <c r="O37" i="64"/>
  <c r="N37" i="64"/>
  <c r="M37" i="64"/>
  <c r="K37" i="64"/>
  <c r="I37" i="64"/>
  <c r="F37" i="64"/>
  <c r="E37" i="64"/>
  <c r="D37" i="64"/>
  <c r="P36" i="64"/>
  <c r="O36" i="64"/>
  <c r="N36" i="64"/>
  <c r="M36" i="64"/>
  <c r="K36" i="64"/>
  <c r="I36" i="64"/>
  <c r="F36" i="64"/>
  <c r="E36" i="64"/>
  <c r="D36" i="64"/>
  <c r="P35" i="64"/>
  <c r="O35" i="64"/>
  <c r="N35" i="64"/>
  <c r="M35" i="64"/>
  <c r="K35" i="64"/>
  <c r="I35" i="64"/>
  <c r="F35" i="64"/>
  <c r="E35" i="64"/>
  <c r="D35" i="64"/>
  <c r="P34" i="64"/>
  <c r="O34" i="64"/>
  <c r="N34" i="64"/>
  <c r="M34" i="64"/>
  <c r="K34" i="64"/>
  <c r="I34" i="64"/>
  <c r="F34" i="64"/>
  <c r="E34" i="64"/>
  <c r="D34" i="64"/>
  <c r="P33" i="64"/>
  <c r="O33" i="64"/>
  <c r="N33" i="64"/>
  <c r="M33" i="64"/>
  <c r="K33" i="64"/>
  <c r="I33" i="64"/>
  <c r="F33" i="64"/>
  <c r="E33" i="64"/>
  <c r="D33" i="64"/>
  <c r="P32" i="64"/>
  <c r="O32" i="64"/>
  <c r="N32" i="64"/>
  <c r="M32" i="64"/>
  <c r="K32" i="64"/>
  <c r="I32" i="64"/>
  <c r="F32" i="64"/>
  <c r="E32" i="64"/>
  <c r="D32" i="64"/>
  <c r="P31" i="64"/>
  <c r="O31" i="64"/>
  <c r="N31" i="64"/>
  <c r="M31" i="64"/>
  <c r="K31" i="64"/>
  <c r="I31" i="64"/>
  <c r="F31" i="64"/>
  <c r="E31" i="64"/>
  <c r="D31" i="64"/>
  <c r="P30" i="64"/>
  <c r="O30" i="64"/>
  <c r="N30" i="64"/>
  <c r="M30" i="64"/>
  <c r="K30" i="64"/>
  <c r="I30" i="64"/>
  <c r="F30" i="64"/>
  <c r="E30" i="64"/>
  <c r="D30" i="64"/>
  <c r="P29" i="64"/>
  <c r="O29" i="64"/>
  <c r="N29" i="64"/>
  <c r="M29" i="64"/>
  <c r="K29" i="64"/>
  <c r="I29" i="64"/>
  <c r="F29" i="64"/>
  <c r="E29" i="64"/>
  <c r="D29" i="64"/>
  <c r="P28" i="64"/>
  <c r="O28" i="64"/>
  <c r="N28" i="64"/>
  <c r="M28" i="64"/>
  <c r="K28" i="64"/>
  <c r="I28" i="64"/>
  <c r="F28" i="64"/>
  <c r="E28" i="64"/>
  <c r="D28" i="64"/>
  <c r="P27" i="64"/>
  <c r="O27" i="64"/>
  <c r="N27" i="64"/>
  <c r="M27" i="64"/>
  <c r="K27" i="64"/>
  <c r="I27" i="64"/>
  <c r="F27" i="64"/>
  <c r="E27" i="64"/>
  <c r="D27" i="64"/>
  <c r="P26" i="64"/>
  <c r="O26" i="64"/>
  <c r="N26" i="64"/>
  <c r="M26" i="64"/>
  <c r="K26" i="64"/>
  <c r="I26" i="64"/>
  <c r="F26" i="64"/>
  <c r="E26" i="64"/>
  <c r="D26" i="64"/>
  <c r="P25" i="64"/>
  <c r="O25" i="64"/>
  <c r="N25" i="64"/>
  <c r="M25" i="64"/>
  <c r="K25" i="64"/>
  <c r="I25" i="64"/>
  <c r="F25" i="64"/>
  <c r="E25" i="64"/>
  <c r="D25" i="64"/>
  <c r="P24" i="64"/>
  <c r="O24" i="64"/>
  <c r="N24" i="64"/>
  <c r="M24" i="64"/>
  <c r="K24" i="64"/>
  <c r="I24" i="64"/>
  <c r="F24" i="64"/>
  <c r="E24" i="64"/>
  <c r="D24" i="64"/>
  <c r="P23" i="64"/>
  <c r="O23" i="64"/>
  <c r="N23" i="64"/>
  <c r="M23" i="64"/>
  <c r="K23" i="64"/>
  <c r="I23" i="64"/>
  <c r="F23" i="64"/>
  <c r="E23" i="64"/>
  <c r="D23" i="64"/>
  <c r="P22" i="64"/>
  <c r="O22" i="64"/>
  <c r="N22" i="64"/>
  <c r="M22" i="64"/>
  <c r="K22" i="64"/>
  <c r="I22" i="64"/>
  <c r="F22" i="64"/>
  <c r="E22" i="64"/>
  <c r="D22" i="64"/>
  <c r="P21" i="64"/>
  <c r="O21" i="64"/>
  <c r="N21" i="64"/>
  <c r="M21" i="64"/>
  <c r="K21" i="64"/>
  <c r="I21" i="64"/>
  <c r="F21" i="64"/>
  <c r="E21" i="64"/>
  <c r="D21" i="64"/>
  <c r="P20" i="64"/>
  <c r="O20" i="64"/>
  <c r="N20" i="64"/>
  <c r="M20" i="64"/>
  <c r="K20" i="64"/>
  <c r="I20" i="64"/>
  <c r="F20" i="64"/>
  <c r="E20" i="64"/>
  <c r="D20" i="64"/>
  <c r="P19" i="64"/>
  <c r="O19" i="64"/>
  <c r="N19" i="64"/>
  <c r="M19" i="64"/>
  <c r="K19" i="64"/>
  <c r="I19" i="64"/>
  <c r="F19" i="64"/>
  <c r="E19" i="64"/>
  <c r="D19" i="64"/>
  <c r="N18" i="64"/>
  <c r="M18" i="64"/>
  <c r="K18" i="64"/>
  <c r="I18" i="64"/>
  <c r="F18" i="64"/>
  <c r="E18" i="64"/>
  <c r="D18" i="64"/>
  <c r="N17" i="64"/>
  <c r="M17" i="64"/>
  <c r="G15" i="64"/>
  <c r="K17" i="64"/>
  <c r="I17" i="64"/>
  <c r="F17" i="64"/>
  <c r="E17" i="64"/>
  <c r="D17" i="64"/>
  <c r="N16" i="64"/>
  <c r="G16" i="64"/>
  <c r="K16" i="64"/>
  <c r="I16" i="64"/>
  <c r="F16" i="64"/>
  <c r="E16" i="64"/>
  <c r="D16" i="64"/>
  <c r="N15" i="64"/>
  <c r="G16" i="19"/>
  <c r="F15" i="64"/>
  <c r="K15" i="64"/>
  <c r="E16" i="19"/>
  <c r="I15" i="64"/>
  <c r="E15" i="64"/>
  <c r="N14" i="64"/>
  <c r="K14" i="64"/>
  <c r="I14" i="64"/>
  <c r="E14" i="64"/>
  <c r="D14" i="64"/>
  <c r="V13" i="64"/>
  <c r="N13" i="64"/>
  <c r="K13" i="64"/>
  <c r="I13" i="64"/>
  <c r="E13" i="64"/>
  <c r="D13" i="64"/>
  <c r="N12" i="64"/>
  <c r="K12" i="64"/>
  <c r="I12" i="64"/>
  <c r="E12" i="64"/>
  <c r="D12" i="64"/>
  <c r="N11" i="64"/>
  <c r="K11" i="64"/>
  <c r="I11" i="64"/>
  <c r="E11" i="64"/>
  <c r="D11" i="64"/>
  <c r="N10" i="64"/>
  <c r="K10" i="64"/>
  <c r="I10" i="64"/>
  <c r="E10" i="64"/>
  <c r="D10" i="64"/>
  <c r="N9" i="64"/>
  <c r="K9" i="64"/>
  <c r="I9" i="64"/>
  <c r="E9" i="64"/>
  <c r="D9" i="64"/>
  <c r="N8" i="64"/>
  <c r="K8" i="64"/>
  <c r="I8" i="64"/>
  <c r="E8" i="64"/>
  <c r="D8" i="64"/>
  <c r="N7" i="64"/>
  <c r="K7" i="64"/>
  <c r="I7" i="64"/>
  <c r="E7" i="64"/>
  <c r="D7" i="64"/>
  <c r="N6" i="64"/>
  <c r="K6" i="64"/>
  <c r="I6" i="64"/>
  <c r="E6" i="64"/>
  <c r="D6" i="64"/>
  <c r="P39" i="61"/>
  <c r="O39" i="61"/>
  <c r="N39" i="61"/>
  <c r="M39" i="61"/>
  <c r="K39" i="61"/>
  <c r="I39" i="61"/>
  <c r="F39" i="61"/>
  <c r="E39" i="61"/>
  <c r="D39" i="61"/>
  <c r="A7" i="61"/>
  <c r="A8" i="61"/>
  <c r="A9" i="61"/>
  <c r="A10" i="61"/>
  <c r="A11" i="61"/>
  <c r="A12" i="61"/>
  <c r="A13" i="61"/>
  <c r="A14" i="61"/>
  <c r="A15" i="61"/>
  <c r="A16" i="61"/>
  <c r="A17" i="61"/>
  <c r="A18" i="61"/>
  <c r="A19" i="61"/>
  <c r="A20" i="61"/>
  <c r="A21" i="61"/>
  <c r="A22" i="61"/>
  <c r="A23" i="61"/>
  <c r="A24" i="61"/>
  <c r="A25" i="61"/>
  <c r="A26" i="61"/>
  <c r="A27" i="61"/>
  <c r="A28" i="61"/>
  <c r="A29" i="61"/>
  <c r="A30" i="61"/>
  <c r="A31" i="61"/>
  <c r="A32" i="61"/>
  <c r="A33" i="61"/>
  <c r="A34" i="61"/>
  <c r="A35" i="61"/>
  <c r="A36" i="61"/>
  <c r="A37" i="61"/>
  <c r="A38" i="61"/>
  <c r="A39" i="61"/>
  <c r="P38" i="61"/>
  <c r="O38" i="61"/>
  <c r="N38" i="61"/>
  <c r="M38" i="61"/>
  <c r="K38" i="61"/>
  <c r="I38" i="61"/>
  <c r="F38" i="61"/>
  <c r="E38" i="61"/>
  <c r="D38" i="61"/>
  <c r="P37" i="61"/>
  <c r="O37" i="61"/>
  <c r="N37" i="61"/>
  <c r="M37" i="61"/>
  <c r="K37" i="61"/>
  <c r="I37" i="61"/>
  <c r="F37" i="61"/>
  <c r="E37" i="61"/>
  <c r="D37" i="61"/>
  <c r="P36" i="61"/>
  <c r="O36" i="61"/>
  <c r="N36" i="61"/>
  <c r="M36" i="61"/>
  <c r="K36" i="61"/>
  <c r="I36" i="61"/>
  <c r="F36" i="61"/>
  <c r="E36" i="61"/>
  <c r="D36" i="61"/>
  <c r="P35" i="61"/>
  <c r="O35" i="61"/>
  <c r="N35" i="61"/>
  <c r="M35" i="61"/>
  <c r="K35" i="61"/>
  <c r="I35" i="61"/>
  <c r="F35" i="61"/>
  <c r="E35" i="61"/>
  <c r="D35" i="61"/>
  <c r="P34" i="61"/>
  <c r="O34" i="61"/>
  <c r="N34" i="61"/>
  <c r="M34" i="61"/>
  <c r="K34" i="61"/>
  <c r="I34" i="61"/>
  <c r="F34" i="61"/>
  <c r="E34" i="61"/>
  <c r="D34" i="61"/>
  <c r="P33" i="61"/>
  <c r="O33" i="61"/>
  <c r="N33" i="61"/>
  <c r="M33" i="61"/>
  <c r="K33" i="61"/>
  <c r="I33" i="61"/>
  <c r="F33" i="61"/>
  <c r="E33" i="61"/>
  <c r="D33" i="61"/>
  <c r="P32" i="61"/>
  <c r="O32" i="61"/>
  <c r="N32" i="61"/>
  <c r="M32" i="61"/>
  <c r="K32" i="61"/>
  <c r="I32" i="61"/>
  <c r="F32" i="61"/>
  <c r="E32" i="61"/>
  <c r="D32" i="61"/>
  <c r="P31" i="61"/>
  <c r="O31" i="61"/>
  <c r="N31" i="61"/>
  <c r="M31" i="61"/>
  <c r="K31" i="61"/>
  <c r="I31" i="61"/>
  <c r="F31" i="61"/>
  <c r="E31" i="61"/>
  <c r="D31" i="61"/>
  <c r="P30" i="61"/>
  <c r="O30" i="61"/>
  <c r="N30" i="61"/>
  <c r="M30" i="61"/>
  <c r="K30" i="61"/>
  <c r="I30" i="61"/>
  <c r="F30" i="61"/>
  <c r="E30" i="61"/>
  <c r="D30" i="61"/>
  <c r="P29" i="61"/>
  <c r="O29" i="61"/>
  <c r="N29" i="61"/>
  <c r="M29" i="61"/>
  <c r="K29" i="61"/>
  <c r="I29" i="61"/>
  <c r="F29" i="61"/>
  <c r="E29" i="61"/>
  <c r="D29" i="61"/>
  <c r="P28" i="61"/>
  <c r="O28" i="61"/>
  <c r="N28" i="61"/>
  <c r="M28" i="61"/>
  <c r="K28" i="61"/>
  <c r="I28" i="61"/>
  <c r="F28" i="61"/>
  <c r="E28" i="61"/>
  <c r="D28" i="61"/>
  <c r="P27" i="61"/>
  <c r="O27" i="61"/>
  <c r="N27" i="61"/>
  <c r="M27" i="61"/>
  <c r="K27" i="61"/>
  <c r="I27" i="61"/>
  <c r="F27" i="61"/>
  <c r="E27" i="61"/>
  <c r="D27" i="61"/>
  <c r="P26" i="61"/>
  <c r="O26" i="61"/>
  <c r="N26" i="61"/>
  <c r="M26" i="61"/>
  <c r="K26" i="61"/>
  <c r="I26" i="61"/>
  <c r="F26" i="61"/>
  <c r="E26" i="61"/>
  <c r="D26" i="61"/>
  <c r="P25" i="61"/>
  <c r="O25" i="61"/>
  <c r="N25" i="61"/>
  <c r="M25" i="61"/>
  <c r="K25" i="61"/>
  <c r="I25" i="61"/>
  <c r="F25" i="61"/>
  <c r="E25" i="61"/>
  <c r="D25" i="61"/>
  <c r="P24" i="61"/>
  <c r="O24" i="61"/>
  <c r="N24" i="61"/>
  <c r="M24" i="61"/>
  <c r="K24" i="61"/>
  <c r="I24" i="61"/>
  <c r="F24" i="61"/>
  <c r="E24" i="61"/>
  <c r="D24" i="61"/>
  <c r="P23" i="61"/>
  <c r="O23" i="61"/>
  <c r="N23" i="61"/>
  <c r="M23" i="61"/>
  <c r="K23" i="61"/>
  <c r="I23" i="61"/>
  <c r="F23" i="61"/>
  <c r="E23" i="61"/>
  <c r="D23" i="61"/>
  <c r="P22" i="61"/>
  <c r="O22" i="61"/>
  <c r="N22" i="61"/>
  <c r="M22" i="61"/>
  <c r="K22" i="61"/>
  <c r="I22" i="61"/>
  <c r="F22" i="61"/>
  <c r="E22" i="61"/>
  <c r="D22" i="61"/>
  <c r="P21" i="61"/>
  <c r="O21" i="61"/>
  <c r="N21" i="61"/>
  <c r="M21" i="61"/>
  <c r="K21" i="61"/>
  <c r="I21" i="61"/>
  <c r="F21" i="61"/>
  <c r="E21" i="61"/>
  <c r="D21" i="61"/>
  <c r="P20" i="61"/>
  <c r="O20" i="61"/>
  <c r="N20" i="61"/>
  <c r="M20" i="61"/>
  <c r="K20" i="61"/>
  <c r="I20" i="61"/>
  <c r="F20" i="61"/>
  <c r="E20" i="61"/>
  <c r="D20" i="61"/>
  <c r="P19" i="61"/>
  <c r="O19" i="61"/>
  <c r="N19" i="61"/>
  <c r="M19" i="61"/>
  <c r="K19" i="61"/>
  <c r="I19" i="61"/>
  <c r="F19" i="61"/>
  <c r="E19" i="61"/>
  <c r="D19" i="61"/>
  <c r="N18" i="61"/>
  <c r="M18" i="61"/>
  <c r="K18" i="61"/>
  <c r="I18" i="61"/>
  <c r="F18" i="61"/>
  <c r="E18" i="61"/>
  <c r="D18" i="61"/>
  <c r="N17" i="61"/>
  <c r="M17" i="61"/>
  <c r="K17" i="61"/>
  <c r="I17" i="61"/>
  <c r="F17" i="61"/>
  <c r="E17" i="61"/>
  <c r="D17" i="61"/>
  <c r="N16" i="61"/>
  <c r="M16" i="61"/>
  <c r="K16" i="61"/>
  <c r="I16" i="61"/>
  <c r="F16" i="61"/>
  <c r="E16" i="61"/>
  <c r="D16" i="61"/>
  <c r="N15" i="61"/>
  <c r="M15" i="61"/>
  <c r="K15" i="61"/>
  <c r="I15" i="61"/>
  <c r="F15" i="61"/>
  <c r="E15" i="61"/>
  <c r="D15" i="61"/>
  <c r="N14" i="61"/>
  <c r="K14" i="61"/>
  <c r="I14" i="61"/>
  <c r="E14" i="61"/>
  <c r="D14" i="61"/>
  <c r="V13" i="61"/>
  <c r="N13" i="61"/>
  <c r="K13" i="61"/>
  <c r="I13" i="61"/>
  <c r="E13" i="61"/>
  <c r="D13" i="61"/>
  <c r="N12" i="61"/>
  <c r="K12" i="61"/>
  <c r="I12" i="61"/>
  <c r="E12" i="61"/>
  <c r="D12" i="61"/>
  <c r="N11" i="61"/>
  <c r="K11" i="61"/>
  <c r="I11" i="61"/>
  <c r="E11" i="61"/>
  <c r="D11" i="61"/>
  <c r="N10" i="61"/>
  <c r="K10" i="61"/>
  <c r="I10" i="61"/>
  <c r="E10" i="61"/>
  <c r="D10" i="61"/>
  <c r="N9" i="61"/>
  <c r="K9" i="61"/>
  <c r="I9" i="61"/>
  <c r="E9" i="61"/>
  <c r="D9" i="61"/>
  <c r="N8" i="61"/>
  <c r="K8" i="61"/>
  <c r="I8" i="61"/>
  <c r="E8" i="61"/>
  <c r="D8" i="61"/>
  <c r="N7" i="61"/>
  <c r="K7" i="61"/>
  <c r="I7" i="61"/>
  <c r="E7" i="61"/>
  <c r="D7" i="61"/>
  <c r="N6" i="61"/>
  <c r="K6" i="61"/>
  <c r="I6" i="61"/>
  <c r="E6" i="61"/>
  <c r="D6" i="61"/>
  <c r="P38" i="20"/>
  <c r="O38" i="20"/>
  <c r="N38" i="20"/>
  <c r="M38" i="20"/>
  <c r="K38" i="20"/>
  <c r="I38" i="20"/>
  <c r="F38" i="20"/>
  <c r="E38" i="20"/>
  <c r="D38" i="20"/>
  <c r="A7" i="20"/>
  <c r="A8" i="20"/>
  <c r="A9" i="20"/>
  <c r="A10" i="20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P37" i="20"/>
  <c r="O37" i="20"/>
  <c r="N37" i="20"/>
  <c r="M37" i="20"/>
  <c r="K37" i="20"/>
  <c r="I37" i="20"/>
  <c r="F37" i="20"/>
  <c r="E37" i="20"/>
  <c r="D37" i="20"/>
  <c r="P36" i="20"/>
  <c r="O36" i="20"/>
  <c r="N36" i="20"/>
  <c r="M36" i="20"/>
  <c r="K36" i="20"/>
  <c r="I36" i="20"/>
  <c r="F36" i="20"/>
  <c r="E36" i="20"/>
  <c r="D36" i="20"/>
  <c r="P35" i="20"/>
  <c r="O35" i="20"/>
  <c r="N35" i="20"/>
  <c r="M35" i="20"/>
  <c r="K35" i="20"/>
  <c r="I35" i="20"/>
  <c r="F35" i="20"/>
  <c r="E35" i="20"/>
  <c r="D35" i="20"/>
  <c r="P34" i="20"/>
  <c r="O34" i="20"/>
  <c r="N34" i="20"/>
  <c r="M34" i="20"/>
  <c r="K34" i="20"/>
  <c r="I34" i="20"/>
  <c r="F34" i="20"/>
  <c r="E34" i="20"/>
  <c r="D34" i="20"/>
  <c r="P33" i="20"/>
  <c r="O33" i="20"/>
  <c r="N33" i="20"/>
  <c r="M33" i="20"/>
  <c r="K33" i="20"/>
  <c r="I33" i="20"/>
  <c r="F33" i="20"/>
  <c r="E33" i="20"/>
  <c r="D33" i="20"/>
  <c r="P32" i="20"/>
  <c r="O32" i="20"/>
  <c r="N32" i="20"/>
  <c r="M32" i="20"/>
  <c r="K32" i="20"/>
  <c r="I32" i="20"/>
  <c r="F32" i="20"/>
  <c r="E32" i="20"/>
  <c r="D32" i="20"/>
  <c r="P31" i="20"/>
  <c r="O31" i="20"/>
  <c r="N31" i="20"/>
  <c r="M31" i="20"/>
  <c r="K31" i="20"/>
  <c r="I31" i="20"/>
  <c r="F31" i="20"/>
  <c r="E31" i="20"/>
  <c r="D31" i="20"/>
  <c r="P30" i="20"/>
  <c r="O30" i="20"/>
  <c r="N30" i="20"/>
  <c r="M30" i="20"/>
  <c r="K30" i="20"/>
  <c r="I30" i="20"/>
  <c r="F30" i="20"/>
  <c r="E30" i="20"/>
  <c r="D30" i="20"/>
  <c r="P29" i="20"/>
  <c r="O29" i="20"/>
  <c r="N29" i="20"/>
  <c r="M29" i="20"/>
  <c r="K29" i="20"/>
  <c r="I29" i="20"/>
  <c r="F29" i="20"/>
  <c r="E29" i="20"/>
  <c r="D29" i="20"/>
  <c r="P28" i="20"/>
  <c r="O28" i="20"/>
  <c r="N28" i="20"/>
  <c r="M28" i="20"/>
  <c r="K28" i="20"/>
  <c r="I28" i="20"/>
  <c r="F28" i="20"/>
  <c r="E28" i="20"/>
  <c r="D28" i="20"/>
  <c r="P27" i="20"/>
  <c r="O27" i="20"/>
  <c r="N27" i="20"/>
  <c r="M27" i="20"/>
  <c r="K27" i="20"/>
  <c r="I27" i="20"/>
  <c r="F27" i="20"/>
  <c r="E27" i="20"/>
  <c r="D27" i="20"/>
  <c r="P26" i="20"/>
  <c r="O26" i="20"/>
  <c r="N26" i="20"/>
  <c r="M26" i="20"/>
  <c r="K26" i="20"/>
  <c r="I26" i="20"/>
  <c r="F26" i="20"/>
  <c r="E26" i="20"/>
  <c r="D26" i="20"/>
  <c r="P25" i="20"/>
  <c r="O25" i="20"/>
  <c r="N25" i="20"/>
  <c r="M25" i="20"/>
  <c r="K25" i="20"/>
  <c r="I25" i="20"/>
  <c r="F25" i="20"/>
  <c r="E25" i="20"/>
  <c r="D25" i="20"/>
  <c r="P24" i="20"/>
  <c r="O24" i="20"/>
  <c r="N24" i="20"/>
  <c r="M24" i="20"/>
  <c r="K24" i="20"/>
  <c r="I24" i="20"/>
  <c r="F24" i="20"/>
  <c r="E24" i="20"/>
  <c r="D24" i="20"/>
  <c r="P23" i="20"/>
  <c r="O23" i="20"/>
  <c r="N23" i="20"/>
  <c r="M23" i="20"/>
  <c r="K23" i="20"/>
  <c r="I23" i="20"/>
  <c r="F23" i="20"/>
  <c r="E23" i="20"/>
  <c r="D23" i="20"/>
  <c r="P22" i="20"/>
  <c r="O22" i="20"/>
  <c r="N22" i="20"/>
  <c r="M22" i="20"/>
  <c r="K22" i="20"/>
  <c r="I22" i="20"/>
  <c r="F22" i="20"/>
  <c r="E22" i="20"/>
  <c r="D22" i="20"/>
  <c r="P21" i="20"/>
  <c r="O21" i="20"/>
  <c r="N21" i="20"/>
  <c r="M21" i="20"/>
  <c r="K21" i="20"/>
  <c r="I21" i="20"/>
  <c r="F21" i="20"/>
  <c r="E21" i="20"/>
  <c r="D21" i="20"/>
  <c r="P20" i="20"/>
  <c r="O20" i="20"/>
  <c r="N20" i="20"/>
  <c r="M20" i="20"/>
  <c r="K20" i="20"/>
  <c r="I20" i="20"/>
  <c r="F20" i="20"/>
  <c r="E20" i="20"/>
  <c r="D20" i="20"/>
  <c r="P19" i="20"/>
  <c r="O19" i="20"/>
  <c r="N19" i="20"/>
  <c r="M19" i="20"/>
  <c r="K19" i="20"/>
  <c r="I19" i="20"/>
  <c r="F19" i="20"/>
  <c r="E19" i="20"/>
  <c r="D19" i="20"/>
  <c r="P18" i="20"/>
  <c r="O18" i="20"/>
  <c r="N18" i="20"/>
  <c r="M18" i="20"/>
  <c r="K18" i="20"/>
  <c r="I18" i="20"/>
  <c r="F18" i="20"/>
  <c r="E18" i="20"/>
  <c r="D18" i="20"/>
  <c r="N17" i="20"/>
  <c r="M17" i="20"/>
  <c r="K17" i="20"/>
  <c r="I17" i="20"/>
  <c r="F17" i="20"/>
  <c r="E17" i="20"/>
  <c r="D17" i="20"/>
  <c r="N16" i="20"/>
  <c r="K16" i="20"/>
  <c r="I16" i="20"/>
  <c r="G16" i="20"/>
  <c r="F16" i="20"/>
  <c r="E16" i="20"/>
  <c r="D16" i="20"/>
  <c r="N15" i="20"/>
  <c r="K15" i="20"/>
  <c r="I15" i="20"/>
  <c r="F15" i="20"/>
  <c r="E15" i="20"/>
  <c r="D15" i="20"/>
  <c r="N14" i="20"/>
  <c r="K14" i="20"/>
  <c r="I14" i="20"/>
  <c r="E14" i="20"/>
  <c r="D14" i="20"/>
  <c r="V13" i="20"/>
  <c r="N13" i="20"/>
  <c r="K13" i="20"/>
  <c r="I13" i="20"/>
  <c r="E13" i="20"/>
  <c r="D13" i="20"/>
  <c r="N12" i="20"/>
  <c r="K12" i="20"/>
  <c r="I12" i="20"/>
  <c r="E12" i="20"/>
  <c r="D12" i="20"/>
  <c r="N11" i="20"/>
  <c r="K11" i="20"/>
  <c r="I11" i="20"/>
  <c r="E11" i="20"/>
  <c r="D11" i="20"/>
  <c r="N10" i="20"/>
  <c r="K10" i="20"/>
  <c r="I10" i="20"/>
  <c r="E10" i="20"/>
  <c r="D10" i="20"/>
  <c r="N9" i="20"/>
  <c r="K9" i="20"/>
  <c r="I9" i="20"/>
  <c r="E9" i="20"/>
  <c r="D9" i="20"/>
  <c r="N8" i="20"/>
  <c r="K8" i="20"/>
  <c r="I8" i="20"/>
  <c r="E8" i="20"/>
  <c r="D8" i="20"/>
  <c r="N7" i="20"/>
  <c r="K7" i="20"/>
  <c r="I7" i="20"/>
  <c r="E7" i="20"/>
  <c r="D7" i="20"/>
  <c r="N6" i="20"/>
  <c r="K6" i="20"/>
  <c r="I6" i="20"/>
  <c r="E6" i="20"/>
  <c r="D6" i="20"/>
  <c r="X24" i="19"/>
  <c r="AB18" i="19"/>
  <c r="K18" i="19"/>
  <c r="J18" i="19"/>
  <c r="I18" i="19"/>
  <c r="H18" i="19"/>
  <c r="G18" i="19"/>
  <c r="E18" i="19"/>
  <c r="K12" i="19"/>
  <c r="K14" i="19"/>
  <c r="K17" i="19"/>
  <c r="J17" i="19"/>
  <c r="G17" i="19"/>
  <c r="E17" i="19"/>
  <c r="K16" i="19"/>
  <c r="K13" i="19"/>
  <c r="K15" i="19"/>
  <c r="K11" i="19"/>
  <c r="AC18" i="19"/>
  <c r="K9" i="19"/>
  <c r="K8" i="19"/>
  <c r="K7" i="19"/>
  <c r="K10" i="19"/>
  <c r="K5" i="19"/>
  <c r="K6" i="19"/>
  <c r="M16" i="32"/>
  <c r="M15" i="32"/>
  <c r="A3" i="58"/>
  <c r="A4" i="58"/>
  <c r="A5" i="58"/>
  <c r="A6" i="58"/>
  <c r="A7" i="58"/>
  <c r="A8" i="58"/>
  <c r="A9" i="58"/>
  <c r="A10" i="58"/>
  <c r="A11" i="58"/>
  <c r="A12" i="58"/>
  <c r="A13" i="58"/>
  <c r="A14" i="58"/>
  <c r="A15" i="58"/>
  <c r="A16" i="58"/>
  <c r="A17" i="58"/>
  <c r="A18" i="58"/>
  <c r="A19" i="58"/>
  <c r="A20" i="58"/>
  <c r="A21" i="58"/>
  <c r="A22" i="58"/>
  <c r="A23" i="58"/>
  <c r="A24" i="58"/>
  <c r="A25" i="58"/>
  <c r="A26" i="58"/>
  <c r="A27" i="58"/>
  <c r="A28" i="58"/>
  <c r="A29" i="58"/>
  <c r="A30" i="58"/>
  <c r="A31" i="58"/>
  <c r="A32" i="58"/>
  <c r="A33" i="58"/>
  <c r="A34" i="58"/>
  <c r="A35" i="58"/>
  <c r="A36" i="58"/>
  <c r="A37" i="58"/>
  <c r="A38" i="58"/>
  <c r="A39" i="58"/>
  <c r="A40" i="58"/>
  <c r="A41" i="58"/>
  <c r="A42" i="58"/>
  <c r="A43" i="58"/>
  <c r="A44" i="58"/>
  <c r="A45" i="58"/>
  <c r="A46" i="58"/>
  <c r="A47" i="58"/>
  <c r="A48" i="58"/>
  <c r="A49" i="58"/>
  <c r="A50" i="58"/>
  <c r="A51" i="58"/>
  <c r="A52" i="58"/>
  <c r="A53" i="58"/>
  <c r="A54" i="58"/>
  <c r="A55" i="58"/>
  <c r="A56" i="58"/>
  <c r="A57" i="58"/>
  <c r="A58" i="58"/>
  <c r="A59" i="58"/>
  <c r="A60" i="58"/>
  <c r="A61" i="58"/>
  <c r="Z5" i="58"/>
  <c r="Z4" i="58"/>
  <c r="Z3" i="58"/>
  <c r="Z5" i="19"/>
  <c r="AA5" i="19"/>
  <c r="AB9" i="19"/>
  <c r="AB6" i="19"/>
  <c r="AB5" i="19"/>
  <c r="AB7" i="19"/>
  <c r="AB10" i="19"/>
  <c r="AB11" i="19"/>
  <c r="AB13" i="19"/>
  <c r="AB8" i="19"/>
  <c r="AB14" i="19"/>
  <c r="AB15" i="19"/>
  <c r="AB12" i="19"/>
  <c r="AB16" i="19"/>
  <c r="AB17" i="19"/>
  <c r="AC9" i="19"/>
  <c r="AC10" i="19"/>
  <c r="AC5" i="19"/>
  <c r="AC7" i="19"/>
  <c r="AC6" i="19"/>
  <c r="Z18" i="19"/>
  <c r="AA18" i="19"/>
  <c r="AC8" i="19"/>
  <c r="AC15" i="19"/>
  <c r="AC13" i="19"/>
  <c r="AC11" i="19"/>
  <c r="AC16" i="19"/>
  <c r="AC14" i="19"/>
  <c r="AC17" i="19"/>
  <c r="AC12" i="19"/>
</calcChain>
</file>

<file path=xl/sharedStrings.xml><?xml version="1.0" encoding="utf-8"?>
<sst xmlns="http://schemas.openxmlformats.org/spreadsheetml/2006/main" count="1329" uniqueCount="456">
  <si>
    <t>Sail No.</t>
  </si>
  <si>
    <t>Helm</t>
  </si>
  <si>
    <t>Type</t>
  </si>
  <si>
    <t>Posn</t>
  </si>
  <si>
    <t>Sail Number</t>
  </si>
  <si>
    <t>ET1</t>
  </si>
  <si>
    <t>CT1</t>
  </si>
  <si>
    <t>Notes</t>
  </si>
  <si>
    <t>Boat Name</t>
  </si>
  <si>
    <t>OR</t>
  </si>
  <si>
    <t>Race Number</t>
  </si>
  <si>
    <t>Corrected Posn</t>
  </si>
  <si>
    <t>Total Points</t>
  </si>
  <si>
    <t>If someone DNFs a race then "DNF" should be entered as the finish time</t>
  </si>
  <si>
    <t>DSQ = Disq</t>
  </si>
  <si>
    <t>ualified</t>
  </si>
  <si>
    <t>DNS = Didn't sign on</t>
  </si>
  <si>
    <t>Fleet</t>
  </si>
  <si>
    <t>Class</t>
  </si>
  <si>
    <t>Hobie 16</t>
  </si>
  <si>
    <t>Nacra 5.5</t>
  </si>
  <si>
    <t>Nacra 5.0</t>
  </si>
  <si>
    <t>Crew</t>
  </si>
  <si>
    <t>S</t>
  </si>
  <si>
    <t>Finishers=</t>
  </si>
  <si>
    <t xml:space="preserve">Race Number </t>
  </si>
  <si>
    <t>Position</t>
  </si>
  <si>
    <t>Combined</t>
  </si>
  <si>
    <t>BoatName</t>
  </si>
  <si>
    <t>SailNumber</t>
  </si>
  <si>
    <t>DYC Hcap</t>
  </si>
  <si>
    <t>Dragoon</t>
  </si>
  <si>
    <t>Boat H'cap</t>
  </si>
  <si>
    <t>Disc</t>
  </si>
  <si>
    <t>Boat</t>
  </si>
  <si>
    <t>Boats Entered</t>
  </si>
  <si>
    <t>Published:</t>
  </si>
  <si>
    <t>Class H'cap</t>
  </si>
  <si>
    <t>Time -hhmmss</t>
  </si>
  <si>
    <t>HelmSurname</t>
  </si>
  <si>
    <t>CrewSurname</t>
  </si>
  <si>
    <t>Helm First Name</t>
  </si>
  <si>
    <t>Crew First name</t>
  </si>
  <si>
    <t>Label</t>
  </si>
  <si>
    <t>D1</t>
  </si>
  <si>
    <t>D2</t>
  </si>
  <si>
    <t>D3</t>
  </si>
  <si>
    <t>Laps</t>
  </si>
  <si>
    <t>Cyrille Girardin</t>
  </si>
  <si>
    <t>Richard Moberly</t>
  </si>
  <si>
    <t>Andrew Boyd</t>
  </si>
  <si>
    <t>David Scott</t>
  </si>
  <si>
    <t>Michael Winklmaier</t>
  </si>
  <si>
    <t>Michael Sulzer</t>
  </si>
  <si>
    <t>Harko Kloeze</t>
  </si>
  <si>
    <t>Erwin Telemans</t>
  </si>
  <si>
    <t>Jason Rubens</t>
  </si>
  <si>
    <t>Ype</t>
  </si>
  <si>
    <t>Al Bush</t>
  </si>
  <si>
    <t>Kalle</t>
  </si>
  <si>
    <t>Khaipho</t>
  </si>
  <si>
    <t>Andreas Schmidt</t>
  </si>
  <si>
    <t>Eveline</t>
  </si>
  <si>
    <t>Peter Scheren</t>
  </si>
  <si>
    <t>Adam Lovett</t>
  </si>
  <si>
    <t>Clementine James</t>
  </si>
  <si>
    <t>Theluji</t>
  </si>
  <si>
    <t>Meercat</t>
  </si>
  <si>
    <t>Strophic</t>
  </si>
  <si>
    <t>Tiger</t>
  </si>
  <si>
    <t>NED 3</t>
  </si>
  <si>
    <t>Reg. No.</t>
  </si>
  <si>
    <t>Local /Int.</t>
  </si>
  <si>
    <t>Alt. crew</t>
  </si>
  <si>
    <t>Boat Type</t>
  </si>
  <si>
    <t>Disclaimer</t>
  </si>
  <si>
    <t>Events</t>
  </si>
  <si>
    <t>Payment Confirmation</t>
  </si>
  <si>
    <t>Insurance</t>
  </si>
  <si>
    <t>AHCA</t>
  </si>
  <si>
    <t>L</t>
  </si>
  <si>
    <t xml:space="preserve">Andrew </t>
  </si>
  <si>
    <t>Boyd</t>
  </si>
  <si>
    <t>Sue</t>
  </si>
  <si>
    <t>Kiss my 'Aft</t>
  </si>
  <si>
    <t>H16</t>
  </si>
  <si>
    <t>Y</t>
  </si>
  <si>
    <t>b</t>
  </si>
  <si>
    <t>r</t>
  </si>
  <si>
    <t>Al</t>
  </si>
  <si>
    <t>Bush</t>
  </si>
  <si>
    <t>Don</t>
  </si>
  <si>
    <t>White</t>
  </si>
  <si>
    <t>Jose</t>
  </si>
  <si>
    <t>Jalapino</t>
  </si>
  <si>
    <t>Kees</t>
  </si>
  <si>
    <t>de Graaf</t>
  </si>
  <si>
    <t>Anna</t>
  </si>
  <si>
    <t>Chandler</t>
  </si>
  <si>
    <t>Miceal</t>
  </si>
  <si>
    <t>Edler</t>
  </si>
  <si>
    <t xml:space="preserve">Martin </t>
  </si>
  <si>
    <t>Akerlund</t>
  </si>
  <si>
    <t>Tina</t>
  </si>
  <si>
    <t>Magic Manta</t>
  </si>
  <si>
    <t>Nacra</t>
  </si>
  <si>
    <t>Infusion</t>
  </si>
  <si>
    <t>Cyrile</t>
  </si>
  <si>
    <t>Girardin</t>
  </si>
  <si>
    <t>Kirstine</t>
  </si>
  <si>
    <t>Thyge Nojgaard</t>
  </si>
  <si>
    <t>Meo Paka</t>
  </si>
  <si>
    <t>Arthur</t>
  </si>
  <si>
    <t>Heywood</t>
  </si>
  <si>
    <t>Steven</t>
  </si>
  <si>
    <t>Lanjouw</t>
  </si>
  <si>
    <t>Zanj Bajaj</t>
  </si>
  <si>
    <t>SE42</t>
  </si>
  <si>
    <t>Harko</t>
  </si>
  <si>
    <t>Kloeze</t>
  </si>
  <si>
    <t>Rik</t>
  </si>
  <si>
    <t>Peeperhorn</t>
  </si>
  <si>
    <t>Emily</t>
  </si>
  <si>
    <t>Leibchen</t>
  </si>
  <si>
    <t xml:space="preserve">Emily </t>
  </si>
  <si>
    <t>Liebchen</t>
  </si>
  <si>
    <t>Natalia</t>
  </si>
  <si>
    <t>Celani</t>
  </si>
  <si>
    <t>Inapaa</t>
  </si>
  <si>
    <t xml:space="preserve">Richard </t>
  </si>
  <si>
    <t>Moberly</t>
  </si>
  <si>
    <t>Hellman</t>
  </si>
  <si>
    <t>Jason</t>
  </si>
  <si>
    <t>Rubens</t>
  </si>
  <si>
    <t>Lars Bo</t>
  </si>
  <si>
    <t>Lund</t>
  </si>
  <si>
    <t>Adam</t>
  </si>
  <si>
    <t>Lovett</t>
  </si>
  <si>
    <t>Dave</t>
  </si>
  <si>
    <t>Scott</t>
  </si>
  <si>
    <t>Sarah</t>
  </si>
  <si>
    <t>Alpha Crusis</t>
  </si>
  <si>
    <t>Micheal</t>
  </si>
  <si>
    <t>Sulzer</t>
  </si>
  <si>
    <t>Annegret</t>
  </si>
  <si>
    <t>Wetzel</t>
  </si>
  <si>
    <t>Phoenix</t>
  </si>
  <si>
    <t>Paul</t>
  </si>
  <si>
    <t>Troll</t>
  </si>
  <si>
    <t>Tariq</t>
  </si>
  <si>
    <t>Nielson</t>
  </si>
  <si>
    <t>Kim</t>
  </si>
  <si>
    <t>Roland</t>
  </si>
  <si>
    <t>Van de Ven</t>
  </si>
  <si>
    <t>Peter</t>
  </si>
  <si>
    <t>Scheren</t>
  </si>
  <si>
    <t>Tigger</t>
  </si>
  <si>
    <t xml:space="preserve">Jeroen </t>
  </si>
  <si>
    <t>van 't Pad Bosch</t>
  </si>
  <si>
    <t>Geubbels</t>
  </si>
  <si>
    <t xml:space="preserve">Geoff </t>
  </si>
  <si>
    <t>Denton</t>
  </si>
  <si>
    <t>Winklmaier</t>
  </si>
  <si>
    <t>Beast</t>
  </si>
  <si>
    <t>RSA2</t>
  </si>
  <si>
    <t>Inter-20</t>
  </si>
  <si>
    <t>n/a</t>
  </si>
  <si>
    <t xml:space="preserve">Craig </t>
  </si>
  <si>
    <t>Wood</t>
  </si>
  <si>
    <t>Ron</t>
  </si>
  <si>
    <t>Bronkhurst</t>
  </si>
  <si>
    <t>Nauticat</t>
  </si>
  <si>
    <t>Paresh</t>
  </si>
  <si>
    <t>Patel</t>
  </si>
  <si>
    <t>Rhino</t>
  </si>
  <si>
    <t>Rauscher</t>
  </si>
  <si>
    <t>Andrew</t>
  </si>
  <si>
    <t>Tony</t>
  </si>
  <si>
    <t>Hughes</t>
  </si>
  <si>
    <t>Alistair</t>
  </si>
  <si>
    <t>James</t>
  </si>
  <si>
    <t>Lena</t>
  </si>
  <si>
    <t>Oscarsson</t>
  </si>
  <si>
    <t>Manta Resort II</t>
  </si>
  <si>
    <t>Smit</t>
  </si>
  <si>
    <t>Tommeke</t>
  </si>
  <si>
    <t>Vanneste</t>
  </si>
  <si>
    <t>I</t>
  </si>
  <si>
    <t>Johannes</t>
  </si>
  <si>
    <t>Lebede</t>
  </si>
  <si>
    <t xml:space="preserve">Vincent </t>
  </si>
  <si>
    <t>Langdon Morris</t>
  </si>
  <si>
    <t>Illovo</t>
  </si>
  <si>
    <t>Dart</t>
  </si>
  <si>
    <t xml:space="preserve">Harold </t>
  </si>
  <si>
    <t>Janz</t>
  </si>
  <si>
    <t xml:space="preserve">Nathaya </t>
  </si>
  <si>
    <t>#3</t>
  </si>
  <si>
    <t xml:space="preserve">Blaine </t>
  </si>
  <si>
    <t>Dodds</t>
  </si>
  <si>
    <t>Peter -Blaine</t>
  </si>
  <si>
    <t>Roxanne</t>
  </si>
  <si>
    <t>Hobie</t>
  </si>
  <si>
    <t>Wildcat</t>
  </si>
  <si>
    <t>Alternate</t>
  </si>
  <si>
    <t xml:space="preserve">Grahame </t>
  </si>
  <si>
    <t>Southwick</t>
  </si>
  <si>
    <t>Nunn</t>
  </si>
  <si>
    <t>Flying Fijian</t>
  </si>
  <si>
    <t xml:space="preserve">Charles </t>
  </si>
  <si>
    <t>Girard</t>
  </si>
  <si>
    <t>Frenchy</t>
  </si>
  <si>
    <t>du Preez</t>
  </si>
  <si>
    <t>8 Some Ting</t>
  </si>
  <si>
    <t>N</t>
  </si>
  <si>
    <t xml:space="preserve">Jonathan </t>
  </si>
  <si>
    <t>Stonier</t>
  </si>
  <si>
    <t>Richard</t>
  </si>
  <si>
    <t>Robinson</t>
  </si>
  <si>
    <t>Andjamo</t>
  </si>
  <si>
    <t>tbc</t>
  </si>
  <si>
    <t>Mathieu</t>
  </si>
  <si>
    <t>ROULLIER</t>
  </si>
  <si>
    <t>Khalil</t>
  </si>
  <si>
    <t>Ketari</t>
  </si>
  <si>
    <t>No. 6</t>
  </si>
  <si>
    <t xml:space="preserve">Robert </t>
  </si>
  <si>
    <t>Archibald</t>
  </si>
  <si>
    <t>Alexa</t>
  </si>
  <si>
    <t>Blaine</t>
  </si>
  <si>
    <t>Hobie Tiger 1</t>
  </si>
  <si>
    <t>Alexandra</t>
  </si>
  <si>
    <t>Weihrauch</t>
  </si>
  <si>
    <t xml:space="preserve">Anna </t>
  </si>
  <si>
    <t>Edris</t>
  </si>
  <si>
    <t>Mahony</t>
  </si>
  <si>
    <t>Conar</t>
  </si>
  <si>
    <t>Rowan</t>
  </si>
  <si>
    <t>Katie Taylor</t>
  </si>
  <si>
    <t>Simon</t>
  </si>
  <si>
    <t>Woods</t>
  </si>
  <si>
    <t>Amber</t>
  </si>
  <si>
    <t>Nicholas</t>
  </si>
  <si>
    <t>Mace</t>
  </si>
  <si>
    <t>Deidre</t>
  </si>
  <si>
    <t xml:space="preserve">Gunnar </t>
  </si>
  <si>
    <t>Larsen</t>
  </si>
  <si>
    <t xml:space="preserve">Frank </t>
  </si>
  <si>
    <t>de Waard</t>
  </si>
  <si>
    <t>Boskalis</t>
  </si>
  <si>
    <t xml:space="preserve">Conrad </t>
  </si>
  <si>
    <t>Schwindt</t>
  </si>
  <si>
    <t>n</t>
  </si>
  <si>
    <t>Ben </t>
  </si>
  <si>
    <t>Muller</t>
  </si>
  <si>
    <t>Tobie</t>
  </si>
  <si>
    <t>Mark </t>
  </si>
  <si>
    <t>Kopel</t>
  </si>
  <si>
    <t xml:space="preserve">Julian </t>
  </si>
  <si>
    <t>Power</t>
  </si>
  <si>
    <t>The other blonde</t>
  </si>
  <si>
    <t>Mike</t>
  </si>
  <si>
    <t>Goodyear</t>
  </si>
  <si>
    <t xml:space="preserve">Gary </t>
  </si>
  <si>
    <t>Hubach</t>
  </si>
  <si>
    <t xml:space="preserve">Louise </t>
  </si>
  <si>
    <t>William</t>
  </si>
  <si>
    <t>Kieser</t>
  </si>
  <si>
    <t>Mark</t>
  </si>
  <si>
    <t>Nicholls</t>
  </si>
  <si>
    <t>Huffin</t>
  </si>
  <si>
    <t>Belia</t>
  </si>
  <si>
    <t>Klaassen</t>
  </si>
  <si>
    <t>Petra</t>
  </si>
  <si>
    <t>Larsson</t>
  </si>
  <si>
    <t>Cat B</t>
  </si>
  <si>
    <t>Sahil</t>
  </si>
  <si>
    <t>mubango</t>
  </si>
  <si>
    <t>A</t>
  </si>
  <si>
    <t>B</t>
  </si>
  <si>
    <t>Fleet A Start Time</t>
  </si>
  <si>
    <t>Fleet B Start Time</t>
  </si>
  <si>
    <t>Timestamp</t>
  </si>
  <si>
    <t>Helm Name</t>
  </si>
  <si>
    <t>Helm Email</t>
  </si>
  <si>
    <t>Crew Name</t>
  </si>
  <si>
    <t>Crew Email</t>
  </si>
  <si>
    <t>Alternate Crew Name</t>
  </si>
  <si>
    <t>Alternate Crew email</t>
  </si>
  <si>
    <t>Charter Boat required...?</t>
  </si>
  <si>
    <t>Doing Bay Racing</t>
  </si>
  <si>
    <t>Doing Zanzibar Raid?</t>
  </si>
  <si>
    <t>Helm T-Shirt size</t>
  </si>
  <si>
    <t>Crew T-Shirt size</t>
  </si>
  <si>
    <t>City</t>
  </si>
  <si>
    <t>Country</t>
  </si>
  <si>
    <t>BudgetMoney</t>
  </si>
  <si>
    <t>Paid Bay</t>
  </si>
  <si>
    <t>Paid Raid</t>
  </si>
  <si>
    <t>8/14/2014 11:05:12</t>
  </si>
  <si>
    <t>michael.winklmaier@gmail.com</t>
  </si>
  <si>
    <t>Hilda Kiel</t>
  </si>
  <si>
    <t>hgkiel@gmx.net</t>
  </si>
  <si>
    <t>No - got my own</t>
  </si>
  <si>
    <t>Yes</t>
  </si>
  <si>
    <t>No</t>
  </si>
  <si>
    <t>XXL</t>
  </si>
  <si>
    <t>M</t>
  </si>
  <si>
    <t>Dar-es-salaam</t>
  </si>
  <si>
    <t>Tanzania</t>
  </si>
  <si>
    <t>8/15/2014 10:48:28</t>
  </si>
  <si>
    <t>pgparesh@gmail.com</t>
  </si>
  <si>
    <t>Matt</t>
  </si>
  <si>
    <t>fsm@cmcautomobiles.com</t>
  </si>
  <si>
    <t>XL</t>
  </si>
  <si>
    <t>Dar es Salaam</t>
  </si>
  <si>
    <t>8/18/2014 9:36:58</t>
  </si>
  <si>
    <t>schmidt-sulzer@web.de</t>
  </si>
  <si>
    <t>schmidt@wasserprojekt.de</t>
  </si>
  <si>
    <t>Nacra F18 Infusion</t>
  </si>
  <si>
    <t>8/18/2014 10:15:27</t>
  </si>
  <si>
    <t>Peter Folling</t>
  </si>
  <si>
    <t>pfolling@slb.com</t>
  </si>
  <si>
    <t>Philippe Roisse</t>
  </si>
  <si>
    <t>philroisse@hotmail.com</t>
  </si>
  <si>
    <t>Dar Es Salaam</t>
  </si>
  <si>
    <t>8/18/2014 11:20:41</t>
  </si>
  <si>
    <t>Tony Hughes</t>
  </si>
  <si>
    <t>ahughes@lcg.co.tz</t>
  </si>
  <si>
    <t>Richard Stanley</t>
  </si>
  <si>
    <t>his@stanlet-tz.com</t>
  </si>
  <si>
    <t>M, L</t>
  </si>
  <si>
    <t>8/18/2014 15:05:17</t>
  </si>
  <si>
    <t>Juan</t>
  </si>
  <si>
    <t>jl871@nyu.edu</t>
  </si>
  <si>
    <t>TBA</t>
  </si>
  <si>
    <t>Lueiro</t>
  </si>
  <si>
    <t>8/18/2014 15:40:52</t>
  </si>
  <si>
    <t>cyrgir@gmail.com</t>
  </si>
  <si>
    <t>Olivier Praz</t>
  </si>
  <si>
    <t>olivierpraz@gmail.com</t>
  </si>
  <si>
    <t>8/18/2014 21:37:37</t>
  </si>
  <si>
    <t>clementinejames@gmail.com</t>
  </si>
  <si>
    <t>Natalia Celani</t>
  </si>
  <si>
    <t>natalia.celani@tz.sabmiller.com</t>
  </si>
  <si>
    <t>Lauren Padilla</t>
  </si>
  <si>
    <t>8/19/2014 11:04:55</t>
  </si>
  <si>
    <t>Filip Tack</t>
  </si>
  <si>
    <t>filip@appliedtechtz.com</t>
  </si>
  <si>
    <t>Simon Delens</t>
  </si>
  <si>
    <t>simon.delens@twigacement.com</t>
  </si>
  <si>
    <t>8/20/2014 11:22:35</t>
  </si>
  <si>
    <t>Kyle</t>
  </si>
  <si>
    <t>kyleboman@gmail.com</t>
  </si>
  <si>
    <t>Johannesburg</t>
  </si>
  <si>
    <t>South Africa</t>
  </si>
  <si>
    <t>8/20/2014 18:00:06</t>
  </si>
  <si>
    <t>Jonathan Hawkins</t>
  </si>
  <si>
    <t>hawkinsgroup@telkomsa.net</t>
  </si>
  <si>
    <t>Antoinette Burkhardt</t>
  </si>
  <si>
    <t>8/28/2014 9:50:16</t>
  </si>
  <si>
    <t>charles@hobie.co.za</t>
  </si>
  <si>
    <t>JHB</t>
  </si>
  <si>
    <t>8/28/2014 12:14:34</t>
  </si>
  <si>
    <t>Mark Kopel</t>
  </si>
  <si>
    <t>sailing@fabtec-skylights.co.za</t>
  </si>
  <si>
    <t>Julian Power</t>
  </si>
  <si>
    <t>julian@gw.co.za</t>
  </si>
  <si>
    <t>8/30/2014 11:03:55</t>
  </si>
  <si>
    <t>Nicholas Zervos</t>
  </si>
  <si>
    <t>nicholaszervos@gmail.com</t>
  </si>
  <si>
    <t>Henry Jones</t>
  </si>
  <si>
    <t>henry.a.c.jones@gmail.com</t>
  </si>
  <si>
    <t>Perth</t>
  </si>
  <si>
    <t>Australia</t>
  </si>
  <si>
    <t>Craig Wood</t>
  </si>
  <si>
    <t>Robert Fine</t>
  </si>
  <si>
    <t>Cape Town</t>
  </si>
  <si>
    <t>Joachim Bildstein</t>
  </si>
  <si>
    <t>Muscat</t>
  </si>
  <si>
    <t>Oman</t>
  </si>
  <si>
    <t>Richard Stubbs</t>
  </si>
  <si>
    <t>Dart 18</t>
  </si>
  <si>
    <t>Harare</t>
  </si>
  <si>
    <t>Zimbabwe</t>
  </si>
  <si>
    <t>Suva</t>
  </si>
  <si>
    <t>Fiji</t>
  </si>
  <si>
    <t>Nacra F18</t>
  </si>
  <si>
    <t>Roland van de Ven</t>
  </si>
  <si>
    <t>Craig Hulbert</t>
  </si>
  <si>
    <t>Durban</t>
  </si>
  <si>
    <t>Comment</t>
  </si>
  <si>
    <t>deposited into office</t>
  </si>
  <si>
    <t>paying by chit 9/9/14</t>
  </si>
  <si>
    <t>paid into office</t>
  </si>
  <si>
    <t>paid into ofice</t>
  </si>
  <si>
    <t>Carrie Wood</t>
  </si>
  <si>
    <t>YPE Smit</t>
  </si>
  <si>
    <t>Charles Dobie</t>
  </si>
  <si>
    <t>Belia Klaasman</t>
  </si>
  <si>
    <t>Yulia Miller</t>
  </si>
  <si>
    <t>Tom Stanley</t>
  </si>
  <si>
    <t>Jack/Peter</t>
  </si>
  <si>
    <t>Christina</t>
  </si>
  <si>
    <t>Kyle Boman</t>
  </si>
  <si>
    <t>Brenan Robinson</t>
  </si>
  <si>
    <t>Charles Girrard</t>
  </si>
  <si>
    <t>Gary Hubach</t>
  </si>
  <si>
    <t>Nasser Ali</t>
  </si>
  <si>
    <t>Ellen Ciampi</t>
  </si>
  <si>
    <t>S Ferry</t>
  </si>
  <si>
    <t>L Hawkins</t>
  </si>
  <si>
    <t>Jon Hawkins</t>
  </si>
  <si>
    <t>Toni Burqhart</t>
  </si>
  <si>
    <t>Hobie Tiger 18</t>
  </si>
  <si>
    <t>Fish G. Southwick</t>
  </si>
  <si>
    <t>Sharon Raynes</t>
  </si>
  <si>
    <t>Kalle Hellman</t>
  </si>
  <si>
    <t>Chiada</t>
  </si>
  <si>
    <t>Pieter Bonneraijeu</t>
  </si>
  <si>
    <t>0600</t>
  </si>
  <si>
    <t>Hobie 18</t>
  </si>
  <si>
    <t>Nick Zervos</t>
  </si>
  <si>
    <t>Christian Ponnotti</t>
  </si>
  <si>
    <t>Alistair Bush</t>
  </si>
  <si>
    <t>Andrew Stanley</t>
  </si>
  <si>
    <t>Richard Stephens</t>
  </si>
  <si>
    <t>Tamzin Mulline</t>
  </si>
  <si>
    <t>Ronald Gerritsen</t>
  </si>
  <si>
    <t>Anno van der Meer</t>
  </si>
  <si>
    <t>Mark Henderson</t>
  </si>
  <si>
    <t>Shane Rumbold</t>
  </si>
  <si>
    <t>Tony Norris</t>
  </si>
  <si>
    <t>Tina Plattner</t>
  </si>
  <si>
    <t>Charles Girard</t>
  </si>
  <si>
    <t>Jason Reuben</t>
  </si>
  <si>
    <t>Paresh Patel</t>
  </si>
  <si>
    <t>Matt Olivier</t>
  </si>
  <si>
    <t>DNF</t>
  </si>
  <si>
    <t>Jason Reuben-Adam Lovett</t>
  </si>
  <si>
    <t>DNS</t>
  </si>
  <si>
    <t>Nick Zervos-Christian Ponnotti</t>
  </si>
  <si>
    <t>Alistair Bush-Andrew Stanley</t>
  </si>
  <si>
    <t>Richard Stephens-Tamzin Mulline</t>
  </si>
  <si>
    <t>Ronald Gerritsen-Anno van der Meer</t>
  </si>
  <si>
    <t>Mark Henderson-Shane Rumbold</t>
  </si>
  <si>
    <t>Tony Norris-Tina Plattner</t>
  </si>
  <si>
    <t>Tony Hughes-Richard Stanley</t>
  </si>
  <si>
    <t>Charles Girard-Gary Hubach</t>
  </si>
  <si>
    <t>Paresh Patel-Matt Olivier</t>
  </si>
  <si>
    <t>Michael Sulzer-Andreas Schmidt</t>
  </si>
  <si>
    <t>f</t>
  </si>
  <si>
    <t>Roland van de Ven-Peter Scheren</t>
  </si>
  <si>
    <t>Mike Goodyer</t>
  </si>
  <si>
    <t>Mike Goodyer-Kyle Boman</t>
  </si>
  <si>
    <t>FINAL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</si>
</sst>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* #,##0_-;\-* #,##0_-;_-* &quot;-&quot;??_-;_-@_-"/>
    <numFmt numFmtId="166" formatCode="0.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0"/>
      <name val="Consolas"/>
      <family val="3"/>
    </font>
    <font>
      <b/>
      <sz val="10"/>
      <name val="Consolas"/>
      <family val="3"/>
    </font>
    <font>
      <sz val="10"/>
      <name val="Arial"/>
      <family val="2"/>
    </font>
    <font>
      <sz val="9.5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sz val="9.5"/>
      <name val="Arial"/>
      <family val="2"/>
    </font>
    <font>
      <sz val="10"/>
      <color theme="0" tint="-0.249977111117893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  <font>
      <sz val="10"/>
      <color rgb="FF222222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2"/>
      <name val="Arial"/>
      <family val="2"/>
    </font>
    <font>
      <sz val="10"/>
      <color theme="0"/>
      <name val="Consolas"/>
      <family val="3"/>
    </font>
    <font>
      <sz val="10"/>
      <color theme="1"/>
      <name val="Consolas"/>
      <family val="3"/>
    </font>
    <font>
      <sz val="10"/>
      <color theme="1"/>
      <name val="Arial"/>
      <family val="2"/>
    </font>
    <font>
      <sz val="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0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29">
    <xf numFmtId="0" fontId="0" fillId="0" borderId="0" xfId="0"/>
    <xf numFmtId="0" fontId="3" fillId="0" borderId="0" xfId="0" applyFont="1"/>
    <xf numFmtId="0" fontId="0" fillId="0" borderId="0" xfId="0" applyFill="1"/>
    <xf numFmtId="0" fontId="0" fillId="0" borderId="0" xfId="0" applyFill="1" applyAlignment="1">
      <alignment horizontal="right"/>
    </xf>
    <xf numFmtId="1" fontId="0" fillId="0" borderId="0" xfId="0" applyNumberFormat="1" applyFill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2" borderId="0" xfId="0" applyFill="1" applyBorder="1"/>
    <xf numFmtId="0" fontId="0" fillId="3" borderId="0" xfId="0" applyFill="1" applyBorder="1"/>
    <xf numFmtId="0" fontId="0" fillId="2" borderId="0" xfId="0" applyFill="1" applyBorder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0" fontId="5" fillId="3" borderId="1" xfId="0" applyFont="1" applyFill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0" fillId="5" borderId="2" xfId="0" applyFill="1" applyBorder="1"/>
    <xf numFmtId="2" fontId="5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0" fillId="0" borderId="11" xfId="0" applyFill="1" applyBorder="1"/>
    <xf numFmtId="0" fontId="7" fillId="0" borderId="11" xfId="0" applyFont="1" applyFill="1" applyBorder="1"/>
    <xf numFmtId="0" fontId="7" fillId="0" borderId="0" xfId="0" applyFont="1" applyAlignment="1">
      <alignment horizontal="left"/>
    </xf>
    <xf numFmtId="0" fontId="7" fillId="0" borderId="0" xfId="0" applyFont="1" applyFill="1" applyBorder="1"/>
    <xf numFmtId="0" fontId="0" fillId="0" borderId="0" xfId="0" applyAlignment="1">
      <alignment horizontal="center"/>
    </xf>
    <xf numFmtId="0" fontId="5" fillId="3" borderId="11" xfId="0" applyFont="1" applyFill="1" applyBorder="1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left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 wrapText="1"/>
    </xf>
    <xf numFmtId="0" fontId="0" fillId="0" borderId="0" xfId="0" applyFill="1" applyBorder="1"/>
    <xf numFmtId="0" fontId="10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3" fillId="0" borderId="11" xfId="0" applyFont="1" applyFill="1" applyBorder="1"/>
    <xf numFmtId="0" fontId="0" fillId="0" borderId="1" xfId="0" applyFont="1" applyFill="1" applyBorder="1"/>
    <xf numFmtId="0" fontId="3" fillId="0" borderId="0" xfId="0" applyFont="1" applyAlignment="1">
      <alignment horizontal="center"/>
    </xf>
    <xf numFmtId="0" fontId="14" fillId="0" borderId="4" xfId="1" applyFont="1" applyBorder="1" applyAlignment="1">
      <alignment horizontal="center" wrapText="1"/>
    </xf>
    <xf numFmtId="0" fontId="14" fillId="0" borderId="6" xfId="1" applyFont="1" applyBorder="1" applyAlignment="1">
      <alignment horizontal="center" wrapText="1"/>
    </xf>
    <xf numFmtId="0" fontId="14" fillId="0" borderId="6" xfId="1" applyFont="1" applyBorder="1" applyAlignment="1">
      <alignment wrapText="1"/>
    </xf>
    <xf numFmtId="0" fontId="14" fillId="0" borderId="5" xfId="1" applyFont="1" applyBorder="1" applyAlignment="1">
      <alignment wrapText="1"/>
    </xf>
    <xf numFmtId="0" fontId="14" fillId="0" borderId="0" xfId="1" applyFont="1" applyAlignment="1">
      <alignment wrapText="1"/>
    </xf>
    <xf numFmtId="0" fontId="2" fillId="0" borderId="18" xfId="1" applyBorder="1" applyAlignment="1">
      <alignment horizontal="center"/>
    </xf>
    <xf numFmtId="0" fontId="2" fillId="0" borderId="19" xfId="1" applyBorder="1" applyAlignment="1">
      <alignment horizontal="center"/>
    </xf>
    <xf numFmtId="0" fontId="15" fillId="0" borderId="19" xfId="1" applyFont="1" applyBorder="1"/>
    <xf numFmtId="0" fontId="15" fillId="0" borderId="19" xfId="1" applyFont="1" applyBorder="1" applyAlignment="1">
      <alignment horizontal="center"/>
    </xf>
    <xf numFmtId="0" fontId="2" fillId="0" borderId="19" xfId="1" applyBorder="1"/>
    <xf numFmtId="0" fontId="2" fillId="0" borderId="20" xfId="1" applyBorder="1"/>
    <xf numFmtId="0" fontId="2" fillId="0" borderId="0" xfId="1"/>
    <xf numFmtId="0" fontId="2" fillId="0" borderId="21" xfId="1" applyBorder="1" applyAlignment="1">
      <alignment horizontal="center"/>
    </xf>
    <xf numFmtId="0" fontId="2" fillId="0" borderId="22" xfId="1" applyBorder="1" applyAlignment="1">
      <alignment horizontal="center"/>
    </xf>
    <xf numFmtId="0" fontId="15" fillId="0" borderId="22" xfId="1" applyFont="1" applyBorder="1"/>
    <xf numFmtId="0" fontId="16" fillId="0" borderId="22" xfId="1" applyFont="1" applyBorder="1"/>
    <xf numFmtId="0" fontId="16" fillId="0" borderId="22" xfId="1" applyFont="1" applyBorder="1" applyAlignment="1">
      <alignment horizontal="center"/>
    </xf>
    <xf numFmtId="0" fontId="2" fillId="0" borderId="22" xfId="1" applyBorder="1"/>
    <xf numFmtId="0" fontId="2" fillId="0" borderId="23" xfId="1" applyBorder="1"/>
    <xf numFmtId="0" fontId="15" fillId="0" borderId="22" xfId="1" applyFont="1" applyBorder="1" applyAlignment="1">
      <alignment horizontal="center"/>
    </xf>
    <xf numFmtId="0" fontId="2" fillId="0" borderId="24" xfId="1" applyBorder="1" applyAlignment="1">
      <alignment horizontal="center"/>
    </xf>
    <xf numFmtId="0" fontId="2" fillId="0" borderId="25" xfId="1" applyBorder="1" applyAlignment="1">
      <alignment horizontal="center"/>
    </xf>
    <xf numFmtId="0" fontId="2" fillId="0" borderId="25" xfId="1" applyBorder="1"/>
    <xf numFmtId="0" fontId="2" fillId="0" borderId="26" xfId="1" applyBorder="1"/>
    <xf numFmtId="0" fontId="2" fillId="0" borderId="0" xfId="1" applyAlignment="1">
      <alignment horizontal="center"/>
    </xf>
    <xf numFmtId="0" fontId="13" fillId="0" borderId="27" xfId="2" applyFont="1" applyBorder="1" applyAlignment="1">
      <alignment wrapText="1"/>
    </xf>
    <xf numFmtId="0" fontId="13" fillId="0" borderId="27" xfId="2" applyFont="1" applyBorder="1" applyAlignment="1">
      <alignment horizontal="right" wrapText="1"/>
    </xf>
    <xf numFmtId="0" fontId="13" fillId="0" borderId="27" xfId="2" applyFont="1" applyBorder="1" applyAlignment="1">
      <alignment vertical="center" wrapText="1"/>
    </xf>
    <xf numFmtId="0" fontId="17" fillId="0" borderId="27" xfId="2" applyFont="1" applyBorder="1" applyAlignment="1">
      <alignment wrapText="1"/>
    </xf>
    <xf numFmtId="0" fontId="17" fillId="6" borderId="27" xfId="2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18" fillId="0" borderId="27" xfId="2" applyFont="1" applyBorder="1" applyAlignment="1">
      <alignment vertical="center" wrapText="1"/>
    </xf>
    <xf numFmtId="0" fontId="0" fillId="0" borderId="0" xfId="0" quotePrefix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Fill="1" applyBorder="1"/>
    <xf numFmtId="0" fontId="22" fillId="3" borderId="1" xfId="0" applyFont="1" applyFill="1" applyBorder="1"/>
    <xf numFmtId="0" fontId="23" fillId="0" borderId="1" xfId="0" applyFont="1" applyFill="1" applyBorder="1"/>
    <xf numFmtId="0" fontId="3" fillId="0" borderId="0" xfId="0" applyFont="1" applyAlignment="1">
      <alignment horizontal="center"/>
    </xf>
    <xf numFmtId="0" fontId="24" fillId="0" borderId="1" xfId="2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1" fillId="3" borderId="8" xfId="0" applyFont="1" applyFill="1" applyBorder="1" applyAlignment="1">
      <alignment horizontal="center" vertical="center"/>
    </xf>
    <xf numFmtId="166" fontId="21" fillId="3" borderId="1" xfId="0" applyNumberFormat="1" applyFont="1" applyFill="1" applyBorder="1" applyAlignment="1">
      <alignment horizontal="center" vertical="center"/>
    </xf>
    <xf numFmtId="2" fontId="21" fillId="3" borderId="1" xfId="0" applyNumberFormat="1" applyFont="1" applyFill="1" applyBorder="1" applyAlignment="1">
      <alignment horizontal="center" vertical="center"/>
    </xf>
    <xf numFmtId="1" fontId="21" fillId="3" borderId="1" xfId="0" applyNumberFormat="1" applyFont="1" applyFill="1" applyBorder="1" applyAlignment="1">
      <alignment horizontal="center" vertical="center"/>
    </xf>
    <xf numFmtId="166" fontId="21" fillId="3" borderId="10" xfId="0" applyNumberFormat="1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9" xfId="0" applyFont="1" applyBorder="1" applyAlignment="1">
      <alignment horizontal="center" wrapText="1"/>
    </xf>
    <xf numFmtId="0" fontId="21" fillId="4" borderId="1" xfId="0" applyFont="1" applyFill="1" applyBorder="1" applyAlignment="1">
      <alignment horizontal="center" vertical="center"/>
    </xf>
    <xf numFmtId="0" fontId="25" fillId="0" borderId="28" xfId="0" applyFont="1" applyBorder="1" applyAlignment="1">
      <alignment wrapText="1"/>
    </xf>
    <xf numFmtId="0" fontId="0" fillId="0" borderId="30" xfId="0" applyBorder="1" applyAlignment="1">
      <alignment horizontal="left"/>
    </xf>
    <xf numFmtId="0" fontId="25" fillId="0" borderId="31" xfId="0" applyFont="1" applyBorder="1" applyAlignment="1">
      <alignment wrapText="1"/>
    </xf>
    <xf numFmtId="0" fontId="25" fillId="0" borderId="31" xfId="0" applyFont="1" applyBorder="1" applyAlignment="1">
      <alignment vertical="center" wrapText="1"/>
    </xf>
    <xf numFmtId="0" fontId="25" fillId="0" borderId="28" xfId="0" applyFont="1" applyBorder="1" applyAlignment="1">
      <alignment horizontal="right" wrapText="1"/>
    </xf>
    <xf numFmtId="0" fontId="18" fillId="0" borderId="28" xfId="0" applyFont="1" applyBorder="1" applyAlignment="1">
      <alignment vertical="center" wrapText="1"/>
    </xf>
    <xf numFmtId="0" fontId="18" fillId="0" borderId="31" xfId="0" applyFont="1" applyBorder="1" applyAlignment="1">
      <alignment vertical="center" wrapText="1"/>
    </xf>
    <xf numFmtId="0" fontId="25" fillId="0" borderId="28" xfId="0" applyFont="1" applyBorder="1" applyAlignment="1">
      <alignment vertical="center" wrapText="1"/>
    </xf>
    <xf numFmtId="0" fontId="0" fillId="0" borderId="31" xfId="0" applyBorder="1" applyAlignment="1">
      <alignment horizontal="left"/>
    </xf>
    <xf numFmtId="0" fontId="14" fillId="0" borderId="6" xfId="1" applyFont="1" applyBorder="1" applyAlignment="1">
      <alignment horizontal="left" wrapText="1"/>
    </xf>
    <xf numFmtId="0" fontId="14" fillId="0" borderId="7" xfId="1" applyFont="1" applyBorder="1" applyAlignment="1">
      <alignment horizontal="left" wrapText="1"/>
    </xf>
    <xf numFmtId="0" fontId="14" fillId="0" borderId="9" xfId="1" applyFont="1" applyBorder="1" applyAlignment="1">
      <alignment horizontal="left" wrapText="1"/>
    </xf>
    <xf numFmtId="0" fontId="14" fillId="0" borderId="6" xfId="1" quotePrefix="1" applyFont="1" applyBorder="1" applyAlignment="1">
      <alignment horizontal="center" wrapText="1"/>
    </xf>
    <xf numFmtId="22" fontId="0" fillId="0" borderId="0" xfId="0" applyNumberFormat="1" applyAlignment="1">
      <alignment horizontal="left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60">
    <cellStyle name="Currency 2" xfId="3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Normal" xfId="0" builtinId="0"/>
    <cellStyle name="Normal 2" xfId="1"/>
    <cellStyle name="Normal 3" xfId="2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0</xdr:row>
          <xdr:rowOff>0</xdr:rowOff>
        </xdr:from>
        <xdr:to>
          <xdr:col>15</xdr:col>
          <xdr:colOff>85725</xdr:colOff>
          <xdr:row>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412378</xdr:colOff>
      <xdr:row>0</xdr:row>
      <xdr:rowOff>1</xdr:rowOff>
    </xdr:from>
    <xdr:to>
      <xdr:col>6</xdr:col>
      <xdr:colOff>309317</xdr:colOff>
      <xdr:row>0</xdr:row>
      <xdr:rowOff>1828801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378" y="1"/>
          <a:ext cx="5497639" cy="18288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412378</xdr:colOff>
      <xdr:row>0</xdr:row>
      <xdr:rowOff>1</xdr:rowOff>
    </xdr:from>
    <xdr:to>
      <xdr:col>6</xdr:col>
      <xdr:colOff>309317</xdr:colOff>
      <xdr:row>0</xdr:row>
      <xdr:rowOff>1828801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378" y="1"/>
          <a:ext cx="5497639" cy="18288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412378</xdr:colOff>
      <xdr:row>0</xdr:row>
      <xdr:rowOff>1</xdr:rowOff>
    </xdr:from>
    <xdr:to>
      <xdr:col>6</xdr:col>
      <xdr:colOff>309317</xdr:colOff>
      <xdr:row>0</xdr:row>
      <xdr:rowOff>1828801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378" y="1"/>
          <a:ext cx="5497639" cy="18288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412378</xdr:colOff>
      <xdr:row>0</xdr:row>
      <xdr:rowOff>1</xdr:rowOff>
    </xdr:from>
    <xdr:to>
      <xdr:col>6</xdr:col>
      <xdr:colOff>309317</xdr:colOff>
      <xdr:row>0</xdr:row>
      <xdr:rowOff>1828801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378" y="1"/>
          <a:ext cx="5497639" cy="18288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412378</xdr:colOff>
      <xdr:row>0</xdr:row>
      <xdr:rowOff>1</xdr:rowOff>
    </xdr:from>
    <xdr:to>
      <xdr:col>6</xdr:col>
      <xdr:colOff>309317</xdr:colOff>
      <xdr:row>0</xdr:row>
      <xdr:rowOff>1828801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378" y="1"/>
          <a:ext cx="6145339" cy="18288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412378</xdr:colOff>
      <xdr:row>0</xdr:row>
      <xdr:rowOff>1</xdr:rowOff>
    </xdr:from>
    <xdr:to>
      <xdr:col>6</xdr:col>
      <xdr:colOff>309317</xdr:colOff>
      <xdr:row>0</xdr:row>
      <xdr:rowOff>1828801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378" y="1"/>
          <a:ext cx="6145339" cy="1828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412378</xdr:colOff>
      <xdr:row>0</xdr:row>
      <xdr:rowOff>1</xdr:rowOff>
    </xdr:from>
    <xdr:to>
      <xdr:col>4</xdr:col>
      <xdr:colOff>935245</xdr:colOff>
      <xdr:row>0</xdr:row>
      <xdr:rowOff>1828801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378" y="1"/>
          <a:ext cx="5499880" cy="1828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412378</xdr:colOff>
      <xdr:row>0</xdr:row>
      <xdr:rowOff>1</xdr:rowOff>
    </xdr:from>
    <xdr:to>
      <xdr:col>5</xdr:col>
      <xdr:colOff>186052</xdr:colOff>
      <xdr:row>0</xdr:row>
      <xdr:rowOff>1828801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378" y="1"/>
          <a:ext cx="6145339" cy="1828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412378</xdr:colOff>
      <xdr:row>0</xdr:row>
      <xdr:rowOff>1</xdr:rowOff>
    </xdr:from>
    <xdr:to>
      <xdr:col>6</xdr:col>
      <xdr:colOff>309317</xdr:colOff>
      <xdr:row>0</xdr:row>
      <xdr:rowOff>1828801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378" y="1"/>
          <a:ext cx="6145339" cy="1828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412378</xdr:colOff>
      <xdr:row>0</xdr:row>
      <xdr:rowOff>1</xdr:rowOff>
    </xdr:from>
    <xdr:to>
      <xdr:col>5</xdr:col>
      <xdr:colOff>152434</xdr:colOff>
      <xdr:row>0</xdr:row>
      <xdr:rowOff>1828801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378" y="1"/>
          <a:ext cx="6145339" cy="1828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412378</xdr:colOff>
      <xdr:row>0</xdr:row>
      <xdr:rowOff>1</xdr:rowOff>
    </xdr:from>
    <xdr:to>
      <xdr:col>6</xdr:col>
      <xdr:colOff>309317</xdr:colOff>
      <xdr:row>0</xdr:row>
      <xdr:rowOff>1828801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378" y="1"/>
          <a:ext cx="6145339" cy="1828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412378</xdr:colOff>
      <xdr:row>0</xdr:row>
      <xdr:rowOff>1</xdr:rowOff>
    </xdr:from>
    <xdr:to>
      <xdr:col>6</xdr:col>
      <xdr:colOff>309317</xdr:colOff>
      <xdr:row>0</xdr:row>
      <xdr:rowOff>1828801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378" y="1"/>
          <a:ext cx="6145339" cy="1828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412378</xdr:colOff>
      <xdr:row>0</xdr:row>
      <xdr:rowOff>1</xdr:rowOff>
    </xdr:from>
    <xdr:to>
      <xdr:col>6</xdr:col>
      <xdr:colOff>309317</xdr:colOff>
      <xdr:row>0</xdr:row>
      <xdr:rowOff>1828801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378" y="1"/>
          <a:ext cx="5497639" cy="18288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412378</xdr:colOff>
      <xdr:row>0</xdr:row>
      <xdr:rowOff>1</xdr:rowOff>
    </xdr:from>
    <xdr:to>
      <xdr:col>5</xdr:col>
      <xdr:colOff>434822</xdr:colOff>
      <xdr:row>0</xdr:row>
      <xdr:rowOff>1828801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378" y="1"/>
          <a:ext cx="5497639" cy="1828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nzacatScoring%20version%2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RegistrationEntries"/>
      <sheetName val="BoatRegister"/>
      <sheetName val="SignOnSheet"/>
      <sheetName val="Race1"/>
      <sheetName val="Race2"/>
      <sheetName val="Race3"/>
      <sheetName val="Race4"/>
      <sheetName val="Race5"/>
      <sheetName val="Race6"/>
      <sheetName val="Race7"/>
      <sheetName val="Race8"/>
      <sheetName val="Race9"/>
      <sheetName val="Race10"/>
      <sheetName val="Race11"/>
      <sheetName val="Race12"/>
      <sheetName val="Race13"/>
      <sheetName val="Race14"/>
      <sheetName val="Registrations2014"/>
    </sheetNames>
    <sheetDataSet>
      <sheetData sheetId="0"/>
      <sheetData sheetId="1"/>
      <sheetData sheetId="2">
        <row r="5">
          <cell r="D5">
            <v>23</v>
          </cell>
          <cell r="E5">
            <v>0</v>
          </cell>
          <cell r="F5" t="str">
            <v>Hobie 16</v>
          </cell>
          <cell r="G5">
            <v>1.21</v>
          </cell>
          <cell r="H5" t="str">
            <v>B</v>
          </cell>
          <cell r="I5">
            <v>3</v>
          </cell>
          <cell r="J5" t="str">
            <v>Garth Loudon-Robbie Edouard</v>
          </cell>
          <cell r="K5" t="str">
            <v>NEW BOAT</v>
          </cell>
          <cell r="L5">
            <v>3</v>
          </cell>
          <cell r="M5">
            <v>1</v>
          </cell>
          <cell r="N5">
            <v>1</v>
          </cell>
        </row>
        <row r="6">
          <cell r="D6">
            <v>115106</v>
          </cell>
          <cell r="E6">
            <v>0</v>
          </cell>
          <cell r="F6" t="str">
            <v>Hobie 16</v>
          </cell>
          <cell r="G6">
            <v>1.21</v>
          </cell>
          <cell r="H6" t="str">
            <v>B</v>
          </cell>
          <cell r="I6">
            <v>3</v>
          </cell>
          <cell r="J6" t="str">
            <v>Robert Fine-Stephanie Goodyear</v>
          </cell>
          <cell r="K6" t="str">
            <v>NEW BOAT</v>
          </cell>
          <cell r="L6">
            <v>4</v>
          </cell>
          <cell r="M6">
            <v>4</v>
          </cell>
          <cell r="N6">
            <v>2</v>
          </cell>
        </row>
        <row r="7">
          <cell r="D7">
            <v>114146</v>
          </cell>
          <cell r="E7">
            <v>0</v>
          </cell>
          <cell r="F7" t="str">
            <v>Hobie 16</v>
          </cell>
          <cell r="G7">
            <v>1.21</v>
          </cell>
          <cell r="H7" t="str">
            <v>B</v>
          </cell>
          <cell r="I7">
            <v>3</v>
          </cell>
          <cell r="J7" t="str">
            <v>Andrew Boyd-Kim Troll</v>
          </cell>
          <cell r="K7" t="str">
            <v>NEW BOAT</v>
          </cell>
          <cell r="L7">
            <v>2</v>
          </cell>
          <cell r="M7">
            <v>3</v>
          </cell>
          <cell r="N7">
            <v>3</v>
          </cell>
        </row>
        <row r="8">
          <cell r="D8">
            <v>113744</v>
          </cell>
          <cell r="E8">
            <v>0</v>
          </cell>
          <cell r="F8" t="str">
            <v>Hobie 16</v>
          </cell>
          <cell r="G8">
            <v>1.21</v>
          </cell>
          <cell r="H8" t="str">
            <v>B</v>
          </cell>
          <cell r="I8">
            <v>3</v>
          </cell>
          <cell r="J8" t="str">
            <v>Grahame Southwick-Sharon Rayner</v>
          </cell>
          <cell r="K8" t="str">
            <v>NEW BOAT</v>
          </cell>
          <cell r="L8">
            <v>1</v>
          </cell>
          <cell r="M8">
            <v>2</v>
          </cell>
          <cell r="N8">
            <v>9</v>
          </cell>
        </row>
        <row r="9">
          <cell r="D9">
            <v>112480</v>
          </cell>
          <cell r="E9">
            <v>0</v>
          </cell>
          <cell r="F9" t="str">
            <v>Hobie 16</v>
          </cell>
          <cell r="G9">
            <v>1.21</v>
          </cell>
          <cell r="H9" t="str">
            <v>B</v>
          </cell>
          <cell r="I9">
            <v>3</v>
          </cell>
          <cell r="J9" t="str">
            <v>Craig Wood-Carrie Wood</v>
          </cell>
          <cell r="K9" t="str">
            <v>NEW BOAT</v>
          </cell>
          <cell r="L9">
            <v>13</v>
          </cell>
          <cell r="M9">
            <v>6</v>
          </cell>
          <cell r="N9">
            <v>4</v>
          </cell>
        </row>
        <row r="10">
          <cell r="D10">
            <v>113344</v>
          </cell>
          <cell r="E10">
            <v>0</v>
          </cell>
          <cell r="F10" t="str">
            <v>Hobie 16</v>
          </cell>
          <cell r="G10">
            <v>1.21</v>
          </cell>
          <cell r="H10" t="str">
            <v>B</v>
          </cell>
          <cell r="I10">
            <v>3</v>
          </cell>
          <cell r="J10" t="str">
            <v>Cyrille Girardin-Rob Pettit</v>
          </cell>
          <cell r="K10" t="str">
            <v>NEW BOAT</v>
          </cell>
          <cell r="L10">
            <v>12</v>
          </cell>
          <cell r="M10">
            <v>9</v>
          </cell>
          <cell r="N10">
            <v>8</v>
          </cell>
        </row>
        <row r="11">
          <cell r="D11">
            <v>2650</v>
          </cell>
          <cell r="E11">
            <v>0</v>
          </cell>
          <cell r="F11" t="str">
            <v>Hobie Tiger 18</v>
          </cell>
          <cell r="G11">
            <v>1</v>
          </cell>
          <cell r="H11" t="str">
            <v>A</v>
          </cell>
          <cell r="I11">
            <v>4</v>
          </cell>
          <cell r="J11" t="str">
            <v>Alistair Bush-Andrew Stanley</v>
          </cell>
          <cell r="K11" t="str">
            <v>NEW BOAT</v>
          </cell>
          <cell r="L11">
            <v>5</v>
          </cell>
          <cell r="M11">
            <v>8</v>
          </cell>
          <cell r="N11">
            <v>13</v>
          </cell>
        </row>
        <row r="12">
          <cell r="D12">
            <v>115081</v>
          </cell>
          <cell r="E12">
            <v>0</v>
          </cell>
          <cell r="F12" t="str">
            <v>Hobie 16</v>
          </cell>
          <cell r="G12">
            <v>1.21</v>
          </cell>
          <cell r="H12" t="str">
            <v>B</v>
          </cell>
          <cell r="I12">
            <v>3</v>
          </cell>
          <cell r="J12" t="str">
            <v>Joe Bilstein-Chiara Cei</v>
          </cell>
          <cell r="K12" t="str">
            <v>NEW BOAT</v>
          </cell>
          <cell r="L12">
            <v>7</v>
          </cell>
          <cell r="M12">
            <v>5</v>
          </cell>
          <cell r="N12">
            <v>5</v>
          </cell>
        </row>
        <row r="13">
          <cell r="D13">
            <v>482</v>
          </cell>
          <cell r="E13">
            <v>0</v>
          </cell>
          <cell r="F13" t="str">
            <v>Hobie Tiger 18</v>
          </cell>
          <cell r="G13">
            <v>1</v>
          </cell>
          <cell r="H13" t="str">
            <v>A</v>
          </cell>
          <cell r="I13">
            <v>4</v>
          </cell>
          <cell r="J13" t="str">
            <v>Charles Girard-Gary Hubach</v>
          </cell>
          <cell r="K13" t="str">
            <v>NEW BOAT</v>
          </cell>
          <cell r="L13">
            <v>6</v>
          </cell>
          <cell r="M13">
            <v>7</v>
          </cell>
          <cell r="N13">
            <v>14</v>
          </cell>
        </row>
        <row r="14">
          <cell r="D14">
            <v>2645</v>
          </cell>
          <cell r="E14">
            <v>0</v>
          </cell>
          <cell r="F14" t="str">
            <v>Hobie Tiger 18</v>
          </cell>
          <cell r="G14">
            <v>1</v>
          </cell>
          <cell r="H14" t="str">
            <v>A</v>
          </cell>
          <cell r="I14">
            <v>4</v>
          </cell>
          <cell r="J14" t="str">
            <v>Mike Goodyear-Kyle Boman</v>
          </cell>
          <cell r="K14" t="str">
            <v>NEW BOAT</v>
          </cell>
          <cell r="L14">
            <v>8</v>
          </cell>
          <cell r="M14">
            <v>14</v>
          </cell>
          <cell r="N14">
            <v>10</v>
          </cell>
        </row>
        <row r="15">
          <cell r="D15">
            <v>2749</v>
          </cell>
          <cell r="E15">
            <v>0</v>
          </cell>
          <cell r="F15" t="str">
            <v>Hobie Tiger 18</v>
          </cell>
          <cell r="G15">
            <v>1</v>
          </cell>
          <cell r="H15" t="str">
            <v>A</v>
          </cell>
          <cell r="I15">
            <v>4</v>
          </cell>
          <cell r="J15" t="str">
            <v>Tony Hughes-Richard Stanley</v>
          </cell>
          <cell r="K15" t="str">
            <v>NEW BOAT</v>
          </cell>
          <cell r="L15">
            <v>9</v>
          </cell>
          <cell r="M15">
            <v>10</v>
          </cell>
          <cell r="N15">
            <v>12</v>
          </cell>
        </row>
        <row r="16">
          <cell r="D16">
            <v>112647</v>
          </cell>
          <cell r="E16">
            <v>0</v>
          </cell>
          <cell r="F16" t="str">
            <v>Hobie 16</v>
          </cell>
          <cell r="G16">
            <v>1.21</v>
          </cell>
          <cell r="H16" t="str">
            <v>B</v>
          </cell>
          <cell r="I16">
            <v>3</v>
          </cell>
          <cell r="J16" t="str">
            <v>John van der Vyver-Sam van der Vyver</v>
          </cell>
          <cell r="K16" t="str">
            <v>NEW BOAT</v>
          </cell>
          <cell r="L16">
            <v>19</v>
          </cell>
          <cell r="M16">
            <v>11</v>
          </cell>
          <cell r="N16">
            <v>6</v>
          </cell>
        </row>
        <row r="17">
          <cell r="D17">
            <v>2742</v>
          </cell>
          <cell r="E17">
            <v>0</v>
          </cell>
          <cell r="F17" t="str">
            <v>Hobie Tiger 18</v>
          </cell>
          <cell r="G17">
            <v>1</v>
          </cell>
          <cell r="H17" t="str">
            <v>A</v>
          </cell>
          <cell r="I17">
            <v>4</v>
          </cell>
          <cell r="J17" t="str">
            <v>Roland van de Ven-Peter Scheren</v>
          </cell>
          <cell r="K17" t="str">
            <v>NEW BOAT</v>
          </cell>
          <cell r="L17">
            <v>11</v>
          </cell>
          <cell r="M17">
            <v>17</v>
          </cell>
          <cell r="N17">
            <v>15</v>
          </cell>
        </row>
        <row r="18">
          <cell r="D18">
            <v>112555</v>
          </cell>
          <cell r="E18">
            <v>0</v>
          </cell>
          <cell r="F18" t="str">
            <v>Hobie 16</v>
          </cell>
          <cell r="G18">
            <v>1.21</v>
          </cell>
          <cell r="H18" t="str">
            <v>B</v>
          </cell>
          <cell r="I18">
            <v>3</v>
          </cell>
          <cell r="J18" t="str">
            <v>Kees De Graaf-Anna Chandler</v>
          </cell>
          <cell r="K18" t="str">
            <v>NEW BOAT</v>
          </cell>
          <cell r="L18">
            <v>17</v>
          </cell>
          <cell r="M18">
            <v>15</v>
          </cell>
          <cell r="N18">
            <v>17</v>
          </cell>
        </row>
        <row r="19">
          <cell r="D19">
            <v>2657</v>
          </cell>
          <cell r="E19">
            <v>0</v>
          </cell>
          <cell r="F19" t="str">
            <v>Hobie Tiger 18</v>
          </cell>
          <cell r="G19">
            <v>1</v>
          </cell>
          <cell r="H19" t="str">
            <v>A</v>
          </cell>
          <cell r="I19">
            <v>4</v>
          </cell>
          <cell r="J19" t="str">
            <v>Nick Zervos-Christian Ponnotti</v>
          </cell>
          <cell r="K19" t="str">
            <v>NEW BOAT</v>
          </cell>
          <cell r="L19">
            <v>14</v>
          </cell>
          <cell r="M19">
            <v>22</v>
          </cell>
          <cell r="N19">
            <v>16</v>
          </cell>
        </row>
        <row r="20">
          <cell r="D20">
            <v>115105</v>
          </cell>
          <cell r="E20">
            <v>0</v>
          </cell>
          <cell r="F20" t="str">
            <v>Hobie 16</v>
          </cell>
          <cell r="G20">
            <v>1.21</v>
          </cell>
          <cell r="H20" t="str">
            <v>B</v>
          </cell>
          <cell r="I20">
            <v>3</v>
          </cell>
          <cell r="J20" t="str">
            <v>Matteaus Walcher-Adriana Mariano</v>
          </cell>
          <cell r="K20" t="str">
            <v>NEW BOAT</v>
          </cell>
          <cell r="L20">
            <v>16</v>
          </cell>
          <cell r="M20">
            <v>25</v>
          </cell>
          <cell r="N20">
            <v>11</v>
          </cell>
        </row>
        <row r="21">
          <cell r="D21">
            <v>108961</v>
          </cell>
          <cell r="E21">
            <v>0</v>
          </cell>
          <cell r="F21" t="str">
            <v>Hobie 16</v>
          </cell>
          <cell r="G21">
            <v>1.21</v>
          </cell>
          <cell r="H21" t="str">
            <v>B</v>
          </cell>
          <cell r="I21">
            <v>3</v>
          </cell>
          <cell r="J21" t="str">
            <v>Sarah Scott-Justin Hoon</v>
          </cell>
          <cell r="K21" t="str">
            <v>NEW BOAT</v>
          </cell>
          <cell r="L21">
            <v>22</v>
          </cell>
          <cell r="M21">
            <v>21</v>
          </cell>
          <cell r="N21">
            <v>18</v>
          </cell>
        </row>
        <row r="22">
          <cell r="D22">
            <v>91082</v>
          </cell>
          <cell r="E22">
            <v>0</v>
          </cell>
          <cell r="F22" t="str">
            <v>Hobie 16</v>
          </cell>
          <cell r="G22">
            <v>1.21</v>
          </cell>
          <cell r="H22" t="str">
            <v>B</v>
          </cell>
          <cell r="I22">
            <v>3</v>
          </cell>
          <cell r="J22" t="str">
            <v>David Scott-Suzanne Morton</v>
          </cell>
          <cell r="K22" t="str">
            <v>NEW BOAT</v>
          </cell>
          <cell r="L22">
            <v>33</v>
          </cell>
          <cell r="M22">
            <v>33</v>
          </cell>
          <cell r="N22">
            <v>7</v>
          </cell>
        </row>
        <row r="23">
          <cell r="D23">
            <v>2471</v>
          </cell>
          <cell r="E23">
            <v>0</v>
          </cell>
          <cell r="F23" t="str">
            <v>Hobie Tiger 18</v>
          </cell>
          <cell r="G23">
            <v>1</v>
          </cell>
          <cell r="H23" t="str">
            <v>A</v>
          </cell>
          <cell r="I23">
            <v>4</v>
          </cell>
          <cell r="J23" t="str">
            <v>Mark Henderson-Shane Rumbold</v>
          </cell>
          <cell r="K23" t="str">
            <v>NEW BOAT</v>
          </cell>
          <cell r="L23">
            <v>24</v>
          </cell>
          <cell r="M23">
            <v>20</v>
          </cell>
          <cell r="N23">
            <v>20</v>
          </cell>
        </row>
        <row r="24">
          <cell r="D24">
            <v>75</v>
          </cell>
          <cell r="E24">
            <v>0</v>
          </cell>
          <cell r="F24" t="str">
            <v>Nacra 5.0</v>
          </cell>
          <cell r="G24">
            <v>1.21</v>
          </cell>
          <cell r="H24" t="str">
            <v>B</v>
          </cell>
          <cell r="I24">
            <v>3</v>
          </cell>
          <cell r="J24" t="str">
            <v>Erwin Telemans-Lenno Telemans</v>
          </cell>
          <cell r="K24" t="str">
            <v>NEW BOAT</v>
          </cell>
          <cell r="L24">
            <v>20</v>
          </cell>
          <cell r="M24">
            <v>16</v>
          </cell>
          <cell r="N24">
            <v>33</v>
          </cell>
        </row>
        <row r="25">
          <cell r="D25">
            <v>2643</v>
          </cell>
          <cell r="E25">
            <v>0</v>
          </cell>
          <cell r="F25" t="str">
            <v>Hobie Tiger 18</v>
          </cell>
          <cell r="G25">
            <v>1</v>
          </cell>
          <cell r="H25" t="str">
            <v>A</v>
          </cell>
          <cell r="I25">
            <v>4</v>
          </cell>
          <cell r="J25" t="str">
            <v>Paresh Patel-Matt Olivier</v>
          </cell>
          <cell r="K25" t="str">
            <v>NEW BOAT</v>
          </cell>
          <cell r="L25">
            <v>10</v>
          </cell>
          <cell r="M25">
            <v>12</v>
          </cell>
          <cell r="N25">
            <v>33</v>
          </cell>
        </row>
        <row r="26">
          <cell r="D26">
            <v>115080</v>
          </cell>
          <cell r="E26">
            <v>0</v>
          </cell>
          <cell r="F26" t="str">
            <v>Hobie 16</v>
          </cell>
          <cell r="G26">
            <v>1.21</v>
          </cell>
          <cell r="H26" t="str">
            <v>B</v>
          </cell>
          <cell r="I26">
            <v>3</v>
          </cell>
          <cell r="J26" t="str">
            <v>Clementine James-Laura Kelly</v>
          </cell>
          <cell r="K26" t="str">
            <v>NEW BOAT</v>
          </cell>
          <cell r="L26">
            <v>15</v>
          </cell>
          <cell r="M26">
            <v>13</v>
          </cell>
          <cell r="N26">
            <v>33</v>
          </cell>
        </row>
        <row r="27">
          <cell r="D27">
            <v>112608</v>
          </cell>
          <cell r="E27">
            <v>0</v>
          </cell>
          <cell r="F27" t="str">
            <v>Hobie 16</v>
          </cell>
          <cell r="G27">
            <v>1.21</v>
          </cell>
          <cell r="H27" t="str">
            <v>B</v>
          </cell>
          <cell r="I27">
            <v>3</v>
          </cell>
          <cell r="J27" t="str">
            <v>Charles Desmarquest-Savannah Desmarquest</v>
          </cell>
          <cell r="K27" t="str">
            <v>NEW BOAT</v>
          </cell>
          <cell r="L27">
            <v>21</v>
          </cell>
          <cell r="M27">
            <v>18</v>
          </cell>
          <cell r="N27">
            <v>22</v>
          </cell>
        </row>
        <row r="28">
          <cell r="D28">
            <v>2751</v>
          </cell>
          <cell r="E28">
            <v>0</v>
          </cell>
          <cell r="F28" t="str">
            <v>Hobie Tiger 18</v>
          </cell>
          <cell r="G28">
            <v>1</v>
          </cell>
          <cell r="H28" t="str">
            <v>A</v>
          </cell>
          <cell r="I28">
            <v>4</v>
          </cell>
          <cell r="J28" t="str">
            <v>Jason Reuben-Adam Lovett</v>
          </cell>
          <cell r="K28" t="str">
            <v>NEW BOAT</v>
          </cell>
          <cell r="L28">
            <v>33</v>
          </cell>
          <cell r="M28">
            <v>33</v>
          </cell>
          <cell r="N28">
            <v>19</v>
          </cell>
        </row>
        <row r="29">
          <cell r="D29">
            <v>112607</v>
          </cell>
          <cell r="E29">
            <v>0</v>
          </cell>
          <cell r="F29" t="str">
            <v>Hobie 16</v>
          </cell>
          <cell r="G29">
            <v>1.21</v>
          </cell>
          <cell r="H29" t="str">
            <v>B</v>
          </cell>
          <cell r="I29">
            <v>3</v>
          </cell>
          <cell r="J29" t="str">
            <v>Nassor Alamki-Machano Mussa</v>
          </cell>
          <cell r="K29" t="str">
            <v>NEW BOAT</v>
          </cell>
          <cell r="L29">
            <v>26</v>
          </cell>
          <cell r="M29">
            <v>26</v>
          </cell>
          <cell r="N29">
            <v>33</v>
          </cell>
        </row>
        <row r="30">
          <cell r="D30">
            <v>91071</v>
          </cell>
          <cell r="E30">
            <v>0</v>
          </cell>
          <cell r="F30" t="str">
            <v>Hobie 16</v>
          </cell>
          <cell r="G30">
            <v>1.21</v>
          </cell>
          <cell r="H30" t="str">
            <v>B</v>
          </cell>
          <cell r="I30">
            <v>3</v>
          </cell>
          <cell r="J30" t="str">
            <v>Johannes Tallen-Angela Stenger</v>
          </cell>
          <cell r="K30" t="str">
            <v>NEW BOAT</v>
          </cell>
          <cell r="L30">
            <v>23</v>
          </cell>
          <cell r="M30">
            <v>19</v>
          </cell>
          <cell r="N30">
            <v>33</v>
          </cell>
        </row>
        <row r="31">
          <cell r="D31">
            <v>2126</v>
          </cell>
          <cell r="E31">
            <v>0</v>
          </cell>
          <cell r="F31" t="str">
            <v>Hobie Tiger 18</v>
          </cell>
          <cell r="G31">
            <v>1</v>
          </cell>
          <cell r="H31" t="str">
            <v>A</v>
          </cell>
          <cell r="I31">
            <v>4</v>
          </cell>
          <cell r="J31" t="str">
            <v>Tony Norris-Tina Plattner</v>
          </cell>
          <cell r="K31" t="str">
            <v>NEW BOAT</v>
          </cell>
          <cell r="L31">
            <v>18</v>
          </cell>
          <cell r="M31">
            <v>24</v>
          </cell>
          <cell r="N31">
            <v>33</v>
          </cell>
        </row>
        <row r="32">
          <cell r="D32">
            <v>1659</v>
          </cell>
          <cell r="E32">
            <v>0</v>
          </cell>
          <cell r="F32" t="str">
            <v>Nacra F18 Infusion</v>
          </cell>
          <cell r="G32">
            <v>1</v>
          </cell>
          <cell r="H32" t="str">
            <v>A</v>
          </cell>
          <cell r="I32">
            <v>4</v>
          </cell>
          <cell r="J32" t="str">
            <v>Michael Sulzer-Andreas Schmidt</v>
          </cell>
          <cell r="K32" t="str">
            <v>NEW BOAT</v>
          </cell>
          <cell r="L32">
            <v>33</v>
          </cell>
          <cell r="M32">
            <v>33</v>
          </cell>
          <cell r="N32">
            <v>21</v>
          </cell>
        </row>
        <row r="33">
          <cell r="D33">
            <v>112483</v>
          </cell>
          <cell r="E33">
            <v>0</v>
          </cell>
          <cell r="F33" t="str">
            <v>Hobie 16</v>
          </cell>
          <cell r="G33">
            <v>1.21</v>
          </cell>
          <cell r="H33" t="str">
            <v>B</v>
          </cell>
          <cell r="I33">
            <v>3</v>
          </cell>
          <cell r="J33" t="str">
            <v>Tom Allen-Christina Balarin</v>
          </cell>
          <cell r="K33" t="str">
            <v>NEW BOAT</v>
          </cell>
          <cell r="L33">
            <v>25</v>
          </cell>
          <cell r="M33">
            <v>23</v>
          </cell>
          <cell r="N33">
            <v>33</v>
          </cell>
        </row>
        <row r="34">
          <cell r="D34">
            <v>9039</v>
          </cell>
          <cell r="E34">
            <v>0</v>
          </cell>
          <cell r="F34" t="str">
            <v>Hobie Tiger 18</v>
          </cell>
          <cell r="G34">
            <v>1</v>
          </cell>
          <cell r="H34" t="str">
            <v>A</v>
          </cell>
          <cell r="I34">
            <v>4</v>
          </cell>
          <cell r="J34" t="str">
            <v>Richard Stephens-Tamzin Mulline</v>
          </cell>
          <cell r="K34" t="str">
            <v>NEW BOAT</v>
          </cell>
          <cell r="L34">
            <v>33</v>
          </cell>
          <cell r="M34">
            <v>33</v>
          </cell>
          <cell r="N34">
            <v>33</v>
          </cell>
        </row>
        <row r="35">
          <cell r="D35">
            <v>1548</v>
          </cell>
          <cell r="E35">
            <v>0</v>
          </cell>
          <cell r="F35" t="str">
            <v>Hobie Tiger 18</v>
          </cell>
          <cell r="G35">
            <v>1</v>
          </cell>
          <cell r="H35" t="str">
            <v>A</v>
          </cell>
          <cell r="I35">
            <v>4</v>
          </cell>
          <cell r="J35" t="str">
            <v>Ronald Gerritsen-Anno van der Meer</v>
          </cell>
          <cell r="K35" t="str">
            <v>NEW BOAT</v>
          </cell>
          <cell r="L35">
            <v>33</v>
          </cell>
          <cell r="M35">
            <v>33</v>
          </cell>
          <cell r="N35">
            <v>33</v>
          </cell>
        </row>
        <row r="36">
          <cell r="D36">
            <v>91070</v>
          </cell>
          <cell r="E36">
            <v>0</v>
          </cell>
          <cell r="F36" t="str">
            <v>Hobie 16</v>
          </cell>
          <cell r="G36">
            <v>1.21</v>
          </cell>
          <cell r="H36" t="str">
            <v>B</v>
          </cell>
          <cell r="I36">
            <v>3</v>
          </cell>
          <cell r="J36" t="str">
            <v>Michael Winklmaier-Tanguy Garot</v>
          </cell>
          <cell r="K36" t="str">
            <v>NEW BOAT</v>
          </cell>
          <cell r="L36">
            <v>33</v>
          </cell>
          <cell r="M36">
            <v>33</v>
          </cell>
          <cell r="N36">
            <v>33</v>
          </cell>
        </row>
        <row r="37">
          <cell r="D37"/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</row>
        <row r="38">
          <cell r="D38"/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</row>
        <row r="39">
          <cell r="D39"/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</row>
        <row r="40">
          <cell r="D40"/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view="pageBreakPreview" zoomScale="60" workbookViewId="0">
      <pane ySplit="1" topLeftCell="A2" activePane="bottomLeft" state="frozen"/>
      <selection pane="bottomLeft" activeCell="C32" sqref="C32"/>
    </sheetView>
  </sheetViews>
  <sheetFormatPr defaultColWidth="8.85546875" defaultRowHeight="15" x14ac:dyDescent="0.25"/>
  <cols>
    <col min="1" max="1" width="6.85546875" style="75" customWidth="1"/>
    <col min="2" max="2" width="7.42578125" style="75" customWidth="1"/>
    <col min="3" max="3" width="9.28515625" style="62" bestFit="1" customWidth="1"/>
    <col min="4" max="4" width="15.28515625" style="62" bestFit="1" customWidth="1"/>
    <col min="5" max="5" width="10.42578125" style="62" customWidth="1"/>
    <col min="6" max="6" width="10.28515625" style="62" bestFit="1" customWidth="1"/>
    <col min="7" max="8" width="10.28515625" style="62" customWidth="1"/>
    <col min="9" max="9" width="11.7109375" style="62" customWidth="1"/>
    <col min="10" max="10" width="8.42578125" style="62" customWidth="1"/>
    <col min="11" max="11" width="5.42578125" style="62" bestFit="1" customWidth="1"/>
    <col min="12" max="12" width="6.7109375" style="62" bestFit="1" customWidth="1"/>
    <col min="13" max="13" width="10.7109375" style="62" bestFit="1" customWidth="1"/>
    <col min="14" max="15" width="4.42578125" style="75" customWidth="1"/>
    <col min="16" max="16" width="12.7109375" style="62" customWidth="1"/>
    <col min="17" max="17" width="9.42578125" style="62" bestFit="1" customWidth="1"/>
    <col min="18" max="18" width="6" style="62" bestFit="1" customWidth="1"/>
    <col min="19" max="20" width="9.140625" style="62" hidden="1" customWidth="1"/>
    <col min="21" max="21" width="0" style="62" hidden="1" customWidth="1"/>
    <col min="22" max="16384" width="8.85546875" style="62"/>
  </cols>
  <sheetData>
    <row r="1" spans="1:26" s="55" customFormat="1" ht="30" customHeight="1" x14ac:dyDescent="0.25">
      <c r="A1" s="51" t="s">
        <v>71</v>
      </c>
      <c r="B1" s="52" t="s">
        <v>72</v>
      </c>
      <c r="C1" s="118" t="s">
        <v>1</v>
      </c>
      <c r="D1" s="118"/>
      <c r="E1" s="118" t="s">
        <v>22</v>
      </c>
      <c r="F1" s="118"/>
      <c r="G1" s="119" t="s">
        <v>73</v>
      </c>
      <c r="H1" s="120"/>
      <c r="I1" s="53" t="s">
        <v>8</v>
      </c>
      <c r="J1" s="53" t="s">
        <v>0</v>
      </c>
      <c r="K1" s="53" t="s">
        <v>74</v>
      </c>
      <c r="L1" s="53" t="s">
        <v>18</v>
      </c>
      <c r="M1" s="53" t="s">
        <v>75</v>
      </c>
      <c r="N1" s="121" t="s">
        <v>76</v>
      </c>
      <c r="O1" s="121"/>
      <c r="P1" s="53" t="s">
        <v>77</v>
      </c>
      <c r="Q1" s="53" t="s">
        <v>78</v>
      </c>
      <c r="R1" s="54" t="s">
        <v>79</v>
      </c>
    </row>
    <row r="2" spans="1:26" ht="15.75" x14ac:dyDescent="0.3">
      <c r="A2" s="56">
        <v>1</v>
      </c>
      <c r="B2" s="57" t="s">
        <v>80</v>
      </c>
      <c r="C2" s="58" t="s">
        <v>81</v>
      </c>
      <c r="D2" s="58" t="s">
        <v>82</v>
      </c>
      <c r="E2" s="58" t="s">
        <v>83</v>
      </c>
      <c r="F2" s="58" t="s">
        <v>82</v>
      </c>
      <c r="G2" s="58"/>
      <c r="H2" s="58"/>
      <c r="I2" s="58" t="s">
        <v>84</v>
      </c>
      <c r="J2" s="58"/>
      <c r="K2" s="58" t="s">
        <v>85</v>
      </c>
      <c r="L2" s="58" t="s">
        <v>85</v>
      </c>
      <c r="M2" s="58" t="s">
        <v>86</v>
      </c>
      <c r="N2" s="59" t="s">
        <v>87</v>
      </c>
      <c r="O2" s="57" t="s">
        <v>88</v>
      </c>
      <c r="P2" s="60" t="s">
        <v>86</v>
      </c>
      <c r="Q2" s="60" t="s">
        <v>86</v>
      </c>
      <c r="R2" s="61"/>
    </row>
    <row r="3" spans="1:26" ht="15.75" x14ac:dyDescent="0.3">
      <c r="A3" s="63">
        <f>A2+1</f>
        <v>2</v>
      </c>
      <c r="B3" s="64" t="s">
        <v>80</v>
      </c>
      <c r="C3" s="65" t="s">
        <v>89</v>
      </c>
      <c r="D3" s="66" t="s">
        <v>90</v>
      </c>
      <c r="E3" s="66" t="s">
        <v>91</v>
      </c>
      <c r="F3" s="66" t="s">
        <v>92</v>
      </c>
      <c r="G3" s="66" t="s">
        <v>93</v>
      </c>
      <c r="H3" s="66" t="s">
        <v>94</v>
      </c>
      <c r="I3" s="66" t="s">
        <v>68</v>
      </c>
      <c r="J3" s="66">
        <v>2653</v>
      </c>
      <c r="K3" s="66" t="s">
        <v>69</v>
      </c>
      <c r="L3" s="66" t="s">
        <v>69</v>
      </c>
      <c r="M3" s="66" t="s">
        <v>86</v>
      </c>
      <c r="N3" s="67" t="s">
        <v>87</v>
      </c>
      <c r="O3" s="64"/>
      <c r="P3" s="68" t="s">
        <v>86</v>
      </c>
      <c r="Q3" s="68" t="s">
        <v>86</v>
      </c>
      <c r="R3" s="69"/>
      <c r="Y3" s="62">
        <v>25</v>
      </c>
      <c r="Z3" s="62">
        <f>2*Y3</f>
        <v>50</v>
      </c>
    </row>
    <row r="4" spans="1:26" ht="15.75" x14ac:dyDescent="0.3">
      <c r="A4" s="63">
        <f t="shared" ref="A4:A61" si="0">A3+1</f>
        <v>3</v>
      </c>
      <c r="B4" s="64" t="s">
        <v>80</v>
      </c>
      <c r="C4" s="65" t="s">
        <v>95</v>
      </c>
      <c r="D4" s="66" t="s">
        <v>96</v>
      </c>
      <c r="E4" s="65" t="s">
        <v>97</v>
      </c>
      <c r="F4" s="66" t="s">
        <v>98</v>
      </c>
      <c r="G4" s="66"/>
      <c r="H4" s="66"/>
      <c r="I4" s="66"/>
      <c r="J4" s="66">
        <v>112555</v>
      </c>
      <c r="K4" s="66" t="s">
        <v>85</v>
      </c>
      <c r="L4" s="66" t="s">
        <v>85</v>
      </c>
      <c r="M4" s="66" t="s">
        <v>86</v>
      </c>
      <c r="N4" s="67" t="s">
        <v>87</v>
      </c>
      <c r="O4" s="64"/>
      <c r="P4" s="68" t="s">
        <v>86</v>
      </c>
      <c r="Q4" s="68" t="s">
        <v>86</v>
      </c>
      <c r="R4" s="69" t="s">
        <v>86</v>
      </c>
      <c r="Z4" s="62">
        <f>4*2</f>
        <v>8</v>
      </c>
    </row>
    <row r="5" spans="1:26" ht="15.75" x14ac:dyDescent="0.3">
      <c r="A5" s="63">
        <f t="shared" si="0"/>
        <v>4</v>
      </c>
      <c r="B5" s="64" t="s">
        <v>80</v>
      </c>
      <c r="C5" s="65" t="s">
        <v>99</v>
      </c>
      <c r="D5" s="66" t="s">
        <v>100</v>
      </c>
      <c r="E5" s="66" t="s">
        <v>101</v>
      </c>
      <c r="F5" s="66" t="s">
        <v>102</v>
      </c>
      <c r="G5" s="66" t="s">
        <v>103</v>
      </c>
      <c r="H5" s="66" t="s">
        <v>100</v>
      </c>
      <c r="I5" s="66" t="s">
        <v>104</v>
      </c>
      <c r="J5" s="66">
        <v>1477</v>
      </c>
      <c r="K5" s="66" t="s">
        <v>105</v>
      </c>
      <c r="L5" s="66" t="s">
        <v>106</v>
      </c>
      <c r="M5" s="66" t="s">
        <v>86</v>
      </c>
      <c r="N5" s="67" t="s">
        <v>87</v>
      </c>
      <c r="O5" s="64" t="s">
        <v>88</v>
      </c>
      <c r="P5" s="68" t="s">
        <v>86</v>
      </c>
      <c r="Q5" s="68" t="s">
        <v>86</v>
      </c>
      <c r="R5" s="69"/>
      <c r="Z5" s="62">
        <f>10</f>
        <v>10</v>
      </c>
    </row>
    <row r="6" spans="1:26" ht="15.75" x14ac:dyDescent="0.3">
      <c r="A6" s="63">
        <f t="shared" si="0"/>
        <v>5</v>
      </c>
      <c r="B6" s="64" t="s">
        <v>80</v>
      </c>
      <c r="C6" s="65" t="s">
        <v>107</v>
      </c>
      <c r="D6" s="66" t="s">
        <v>108</v>
      </c>
      <c r="E6" s="66" t="s">
        <v>109</v>
      </c>
      <c r="F6" s="66" t="s">
        <v>110</v>
      </c>
      <c r="G6" s="66"/>
      <c r="H6" s="66"/>
      <c r="I6" s="66" t="s">
        <v>111</v>
      </c>
      <c r="J6" s="66">
        <v>91071</v>
      </c>
      <c r="K6" s="66" t="s">
        <v>85</v>
      </c>
      <c r="L6" s="66" t="s">
        <v>85</v>
      </c>
      <c r="M6" s="66" t="s">
        <v>22</v>
      </c>
      <c r="N6" s="67" t="s">
        <v>87</v>
      </c>
      <c r="O6" s="64"/>
      <c r="P6" s="68" t="s">
        <v>86</v>
      </c>
      <c r="Q6" s="68" t="s">
        <v>86</v>
      </c>
      <c r="R6" s="69" t="s">
        <v>86</v>
      </c>
    </row>
    <row r="7" spans="1:26" x14ac:dyDescent="0.25">
      <c r="A7" s="63">
        <f t="shared" si="0"/>
        <v>6</v>
      </c>
      <c r="B7" s="64" t="s">
        <v>80</v>
      </c>
      <c r="C7" s="66" t="s">
        <v>112</v>
      </c>
      <c r="D7" s="66" t="s">
        <v>113</v>
      </c>
      <c r="E7" s="66" t="s">
        <v>114</v>
      </c>
      <c r="F7" s="66" t="s">
        <v>115</v>
      </c>
      <c r="G7" s="66"/>
      <c r="H7" s="66"/>
      <c r="I7" s="66" t="s">
        <v>116</v>
      </c>
      <c r="J7" s="66" t="s">
        <v>117</v>
      </c>
      <c r="K7" s="66" t="s">
        <v>69</v>
      </c>
      <c r="L7" s="66" t="s">
        <v>69</v>
      </c>
      <c r="M7" s="66" t="s">
        <v>86</v>
      </c>
      <c r="N7" s="67"/>
      <c r="O7" s="64" t="s">
        <v>88</v>
      </c>
      <c r="P7" s="68" t="s">
        <v>86</v>
      </c>
      <c r="Q7" s="68" t="s">
        <v>86</v>
      </c>
      <c r="R7" s="69" t="s">
        <v>86</v>
      </c>
    </row>
    <row r="8" spans="1:26" x14ac:dyDescent="0.25">
      <c r="A8" s="63">
        <f t="shared" si="0"/>
        <v>7</v>
      </c>
      <c r="B8" s="64" t="s">
        <v>80</v>
      </c>
      <c r="C8" s="66" t="s">
        <v>118</v>
      </c>
      <c r="D8" s="66" t="s">
        <v>119</v>
      </c>
      <c r="E8" s="66" t="s">
        <v>120</v>
      </c>
      <c r="F8" s="66" t="s">
        <v>121</v>
      </c>
      <c r="G8" s="66"/>
      <c r="H8" s="66"/>
      <c r="I8" s="66"/>
      <c r="J8" s="66">
        <v>1641</v>
      </c>
      <c r="K8" s="66" t="s">
        <v>105</v>
      </c>
      <c r="L8" s="66" t="s">
        <v>106</v>
      </c>
      <c r="M8" s="66" t="s">
        <v>86</v>
      </c>
      <c r="N8" s="67" t="s">
        <v>87</v>
      </c>
      <c r="O8" s="64"/>
      <c r="P8" s="68" t="s">
        <v>86</v>
      </c>
      <c r="Q8" s="68" t="s">
        <v>86</v>
      </c>
      <c r="R8" s="69"/>
    </row>
    <row r="9" spans="1:26" ht="15.75" x14ac:dyDescent="0.3">
      <c r="A9" s="63">
        <f t="shared" si="0"/>
        <v>8</v>
      </c>
      <c r="B9" s="64" t="s">
        <v>80</v>
      </c>
      <c r="C9" s="66" t="s">
        <v>122</v>
      </c>
      <c r="D9" s="66" t="s">
        <v>123</v>
      </c>
      <c r="E9" s="65" t="s">
        <v>124</v>
      </c>
      <c r="F9" s="66" t="s">
        <v>125</v>
      </c>
      <c r="G9" s="66" t="s">
        <v>126</v>
      </c>
      <c r="H9" s="66" t="s">
        <v>127</v>
      </c>
      <c r="I9" s="66" t="s">
        <v>128</v>
      </c>
      <c r="J9" s="66">
        <v>108726</v>
      </c>
      <c r="K9" s="66" t="s">
        <v>85</v>
      </c>
      <c r="L9" s="66" t="s">
        <v>85</v>
      </c>
      <c r="M9" s="66" t="s">
        <v>86</v>
      </c>
      <c r="N9" s="67" t="s">
        <v>87</v>
      </c>
      <c r="O9" s="64"/>
      <c r="P9" s="68" t="s">
        <v>86</v>
      </c>
      <c r="Q9" s="68" t="s">
        <v>86</v>
      </c>
      <c r="R9" s="69" t="s">
        <v>86</v>
      </c>
    </row>
    <row r="10" spans="1:26" ht="15.75" x14ac:dyDescent="0.3">
      <c r="A10" s="63">
        <f t="shared" si="0"/>
        <v>9</v>
      </c>
      <c r="B10" s="64" t="s">
        <v>80</v>
      </c>
      <c r="C10" s="65" t="s">
        <v>129</v>
      </c>
      <c r="D10" s="65" t="s">
        <v>130</v>
      </c>
      <c r="E10" s="65" t="s">
        <v>59</v>
      </c>
      <c r="F10" s="65" t="s">
        <v>131</v>
      </c>
      <c r="G10" s="65"/>
      <c r="H10" s="65"/>
      <c r="I10" s="65" t="s">
        <v>67</v>
      </c>
      <c r="J10" s="65">
        <v>68</v>
      </c>
      <c r="K10" s="65" t="s">
        <v>85</v>
      </c>
      <c r="L10" s="65" t="s">
        <v>85</v>
      </c>
      <c r="M10" s="65" t="s">
        <v>86</v>
      </c>
      <c r="N10" s="70" t="s">
        <v>87</v>
      </c>
      <c r="O10" s="64"/>
      <c r="P10" s="68" t="s">
        <v>86</v>
      </c>
      <c r="Q10" s="68" t="s">
        <v>86</v>
      </c>
      <c r="R10" s="69" t="s">
        <v>86</v>
      </c>
    </row>
    <row r="11" spans="1:26" ht="15.75" x14ac:dyDescent="0.3">
      <c r="A11" s="63">
        <f t="shared" si="0"/>
        <v>10</v>
      </c>
      <c r="B11" s="64" t="s">
        <v>80</v>
      </c>
      <c r="C11" s="65" t="s">
        <v>132</v>
      </c>
      <c r="D11" s="66" t="s">
        <v>133</v>
      </c>
      <c r="E11" s="66" t="s">
        <v>134</v>
      </c>
      <c r="F11" s="66" t="s">
        <v>135</v>
      </c>
      <c r="G11" s="66" t="s">
        <v>136</v>
      </c>
      <c r="H11" s="66" t="s">
        <v>137</v>
      </c>
      <c r="I11" s="66"/>
      <c r="J11" s="66">
        <v>2412</v>
      </c>
      <c r="K11" s="66" t="s">
        <v>69</v>
      </c>
      <c r="L11" s="66" t="s">
        <v>69</v>
      </c>
      <c r="M11" s="66" t="s">
        <v>64</v>
      </c>
      <c r="N11" s="67" t="s">
        <v>87</v>
      </c>
      <c r="O11" s="64"/>
      <c r="P11" s="68" t="s">
        <v>86</v>
      </c>
      <c r="Q11" s="68" t="s">
        <v>86</v>
      </c>
      <c r="R11" s="69" t="s">
        <v>86</v>
      </c>
    </row>
    <row r="12" spans="1:26" ht="15.75" x14ac:dyDescent="0.3">
      <c r="A12" s="63">
        <f t="shared" si="0"/>
        <v>11</v>
      </c>
      <c r="B12" s="64" t="s">
        <v>80</v>
      </c>
      <c r="C12" s="65" t="s">
        <v>138</v>
      </c>
      <c r="D12" s="66" t="s">
        <v>139</v>
      </c>
      <c r="E12" s="66" t="s">
        <v>140</v>
      </c>
      <c r="F12" s="66" t="s">
        <v>139</v>
      </c>
      <c r="G12" s="66"/>
      <c r="H12" s="66"/>
      <c r="I12" s="66" t="s">
        <v>141</v>
      </c>
      <c r="J12" s="66">
        <v>91069</v>
      </c>
      <c r="K12" s="66" t="s">
        <v>85</v>
      </c>
      <c r="L12" s="66" t="s">
        <v>85</v>
      </c>
      <c r="M12" s="66" t="s">
        <v>86</v>
      </c>
      <c r="N12" s="67" t="s">
        <v>87</v>
      </c>
      <c r="O12" s="64" t="s">
        <v>88</v>
      </c>
      <c r="P12" s="68"/>
      <c r="Q12" s="68" t="s">
        <v>86</v>
      </c>
      <c r="R12" s="69"/>
    </row>
    <row r="13" spans="1:26" ht="15.75" x14ac:dyDescent="0.3">
      <c r="A13" s="63">
        <f t="shared" si="0"/>
        <v>12</v>
      </c>
      <c r="B13" s="64" t="s">
        <v>80</v>
      </c>
      <c r="C13" s="65" t="s">
        <v>142</v>
      </c>
      <c r="D13" s="66" t="s">
        <v>143</v>
      </c>
      <c r="E13" s="66" t="s">
        <v>144</v>
      </c>
      <c r="F13" s="66" t="s">
        <v>145</v>
      </c>
      <c r="G13" s="66"/>
      <c r="H13" s="66"/>
      <c r="I13" s="66" t="s">
        <v>146</v>
      </c>
      <c r="J13" s="66">
        <v>113367</v>
      </c>
      <c r="K13" s="66" t="s">
        <v>85</v>
      </c>
      <c r="L13" s="66" t="s">
        <v>85</v>
      </c>
      <c r="M13" s="66" t="s">
        <v>86</v>
      </c>
      <c r="N13" s="67" t="s">
        <v>87</v>
      </c>
      <c r="O13" s="64"/>
      <c r="P13" s="68" t="s">
        <v>86</v>
      </c>
      <c r="Q13" s="68" t="s">
        <v>86</v>
      </c>
      <c r="R13" s="69" t="s">
        <v>86</v>
      </c>
    </row>
    <row r="14" spans="1:26" x14ac:dyDescent="0.25">
      <c r="A14" s="63">
        <f t="shared" si="0"/>
        <v>13</v>
      </c>
      <c r="B14" s="64" t="s">
        <v>80</v>
      </c>
      <c r="C14" s="66" t="s">
        <v>147</v>
      </c>
      <c r="D14" s="66" t="s">
        <v>148</v>
      </c>
      <c r="E14" s="66" t="s">
        <v>149</v>
      </c>
      <c r="F14" s="66" t="s">
        <v>150</v>
      </c>
      <c r="G14" s="66" t="s">
        <v>151</v>
      </c>
      <c r="H14" s="66" t="s">
        <v>148</v>
      </c>
      <c r="I14" s="66"/>
      <c r="J14" s="66">
        <v>111339</v>
      </c>
      <c r="K14" s="66" t="s">
        <v>85</v>
      </c>
      <c r="L14" s="66" t="s">
        <v>85</v>
      </c>
      <c r="M14" s="66" t="s">
        <v>86</v>
      </c>
      <c r="N14" s="67" t="s">
        <v>87</v>
      </c>
      <c r="O14" s="64"/>
      <c r="P14" s="68" t="s">
        <v>86</v>
      </c>
      <c r="Q14" s="68" t="s">
        <v>86</v>
      </c>
      <c r="R14" s="69"/>
    </row>
    <row r="15" spans="1:26" x14ac:dyDescent="0.25">
      <c r="A15" s="63">
        <f t="shared" si="0"/>
        <v>14</v>
      </c>
      <c r="B15" s="64" t="s">
        <v>80</v>
      </c>
      <c r="C15" s="66" t="s">
        <v>152</v>
      </c>
      <c r="D15" s="66" t="s">
        <v>153</v>
      </c>
      <c r="E15" s="66" t="s">
        <v>154</v>
      </c>
      <c r="F15" s="66" t="s">
        <v>155</v>
      </c>
      <c r="G15" s="66"/>
      <c r="H15" s="66"/>
      <c r="I15" s="66" t="s">
        <v>156</v>
      </c>
      <c r="J15" s="66">
        <v>2122</v>
      </c>
      <c r="K15" s="66" t="s">
        <v>69</v>
      </c>
      <c r="L15" s="66" t="s">
        <v>69</v>
      </c>
      <c r="M15" s="66" t="s">
        <v>22</v>
      </c>
      <c r="N15" s="67" t="s">
        <v>87</v>
      </c>
      <c r="O15" s="64"/>
      <c r="P15" s="68" t="s">
        <v>86</v>
      </c>
      <c r="Q15" s="68" t="s">
        <v>86</v>
      </c>
      <c r="R15" s="69" t="s">
        <v>86</v>
      </c>
    </row>
    <row r="16" spans="1:26" ht="15.75" x14ac:dyDescent="0.3">
      <c r="A16" s="63">
        <f t="shared" si="0"/>
        <v>15</v>
      </c>
      <c r="B16" s="64" t="s">
        <v>80</v>
      </c>
      <c r="C16" s="65" t="s">
        <v>157</v>
      </c>
      <c r="D16" s="65" t="s">
        <v>158</v>
      </c>
      <c r="E16" s="65" t="s">
        <v>62</v>
      </c>
      <c r="F16" s="65" t="s">
        <v>159</v>
      </c>
      <c r="G16" s="65"/>
      <c r="H16" s="65"/>
      <c r="I16" s="65" t="s">
        <v>66</v>
      </c>
      <c r="J16" s="65">
        <v>72</v>
      </c>
      <c r="K16" s="65" t="s">
        <v>85</v>
      </c>
      <c r="L16" s="65" t="s">
        <v>85</v>
      </c>
      <c r="M16" s="65" t="s">
        <v>86</v>
      </c>
      <c r="N16" s="70" t="s">
        <v>87</v>
      </c>
      <c r="O16" s="64" t="s">
        <v>88</v>
      </c>
      <c r="P16" s="68" t="s">
        <v>86</v>
      </c>
      <c r="Q16" s="68" t="s">
        <v>86</v>
      </c>
      <c r="R16" s="69" t="s">
        <v>86</v>
      </c>
    </row>
    <row r="17" spans="1:18" ht="15.75" x14ac:dyDescent="0.3">
      <c r="A17" s="63">
        <f t="shared" si="0"/>
        <v>16</v>
      </c>
      <c r="B17" s="64" t="s">
        <v>80</v>
      </c>
      <c r="C17" s="65" t="s">
        <v>160</v>
      </c>
      <c r="D17" s="66" t="s">
        <v>161</v>
      </c>
      <c r="E17" s="65" t="s">
        <v>142</v>
      </c>
      <c r="F17" s="66" t="s">
        <v>162</v>
      </c>
      <c r="G17" s="66"/>
      <c r="H17" s="66"/>
      <c r="I17" s="66" t="s">
        <v>163</v>
      </c>
      <c r="J17" s="66" t="s">
        <v>164</v>
      </c>
      <c r="K17" s="66" t="s">
        <v>105</v>
      </c>
      <c r="L17" s="66" t="s">
        <v>165</v>
      </c>
      <c r="M17" s="66" t="s">
        <v>86</v>
      </c>
      <c r="N17" s="67" t="s">
        <v>87</v>
      </c>
      <c r="O17" s="64"/>
      <c r="P17" s="68" t="s">
        <v>86</v>
      </c>
      <c r="Q17" s="68" t="s">
        <v>86</v>
      </c>
      <c r="R17" s="69" t="s">
        <v>166</v>
      </c>
    </row>
    <row r="18" spans="1:18" ht="15.75" x14ac:dyDescent="0.3">
      <c r="A18" s="63">
        <f t="shared" si="0"/>
        <v>17</v>
      </c>
      <c r="B18" s="64" t="s">
        <v>80</v>
      </c>
      <c r="C18" s="65" t="s">
        <v>167</v>
      </c>
      <c r="D18" s="66" t="s">
        <v>168</v>
      </c>
      <c r="E18" s="66" t="s">
        <v>169</v>
      </c>
      <c r="F18" s="66" t="s">
        <v>170</v>
      </c>
      <c r="G18" s="66"/>
      <c r="H18" s="66"/>
      <c r="I18" s="66" t="s">
        <v>171</v>
      </c>
      <c r="J18" s="66">
        <v>112480</v>
      </c>
      <c r="K18" s="66" t="s">
        <v>85</v>
      </c>
      <c r="L18" s="66" t="s">
        <v>85</v>
      </c>
      <c r="M18" s="66" t="s">
        <v>22</v>
      </c>
      <c r="N18" s="67" t="s">
        <v>87</v>
      </c>
      <c r="O18" s="64"/>
      <c r="P18" s="68" t="s">
        <v>86</v>
      </c>
      <c r="Q18" s="68" t="s">
        <v>86</v>
      </c>
      <c r="R18" s="69" t="s">
        <v>86</v>
      </c>
    </row>
    <row r="19" spans="1:18" ht="15.75" x14ac:dyDescent="0.3">
      <c r="A19" s="63">
        <f t="shared" si="0"/>
        <v>18</v>
      </c>
      <c r="B19" s="64" t="s">
        <v>80</v>
      </c>
      <c r="C19" s="65" t="s">
        <v>172</v>
      </c>
      <c r="D19" s="66" t="s">
        <v>173</v>
      </c>
      <c r="E19" s="66" t="s">
        <v>174</v>
      </c>
      <c r="F19" s="66" t="s">
        <v>175</v>
      </c>
      <c r="G19" s="66" t="s">
        <v>176</v>
      </c>
      <c r="H19" s="66" t="s">
        <v>173</v>
      </c>
      <c r="I19" s="66" t="s">
        <v>69</v>
      </c>
      <c r="J19" s="66"/>
      <c r="K19" s="66" t="s">
        <v>69</v>
      </c>
      <c r="L19" s="66" t="s">
        <v>69</v>
      </c>
      <c r="M19" s="66" t="s">
        <v>86</v>
      </c>
      <c r="N19" s="67" t="s">
        <v>87</v>
      </c>
      <c r="O19" s="64" t="s">
        <v>88</v>
      </c>
      <c r="P19" s="68" t="s">
        <v>86</v>
      </c>
      <c r="Q19" s="68" t="s">
        <v>86</v>
      </c>
      <c r="R19" s="69" t="s">
        <v>86</v>
      </c>
    </row>
    <row r="20" spans="1:18" ht="15.75" x14ac:dyDescent="0.3">
      <c r="A20" s="63">
        <f t="shared" si="0"/>
        <v>19</v>
      </c>
      <c r="B20" s="64" t="s">
        <v>80</v>
      </c>
      <c r="C20" s="65" t="s">
        <v>177</v>
      </c>
      <c r="D20" s="66" t="s">
        <v>178</v>
      </c>
      <c r="E20" s="66"/>
      <c r="F20" s="66"/>
      <c r="G20" s="66"/>
      <c r="H20" s="66"/>
      <c r="I20" s="66"/>
      <c r="J20" s="66"/>
      <c r="K20" s="66"/>
      <c r="L20" s="66"/>
      <c r="M20" s="66"/>
      <c r="N20" s="67" t="s">
        <v>87</v>
      </c>
      <c r="O20" s="64"/>
      <c r="P20" s="68"/>
      <c r="Q20" s="68"/>
      <c r="R20" s="69"/>
    </row>
    <row r="21" spans="1:18" ht="15.75" x14ac:dyDescent="0.3">
      <c r="A21" s="63">
        <f t="shared" si="0"/>
        <v>20</v>
      </c>
      <c r="B21" s="64" t="s">
        <v>80</v>
      </c>
      <c r="C21" s="65" t="s">
        <v>179</v>
      </c>
      <c r="D21" s="66" t="s">
        <v>180</v>
      </c>
      <c r="E21" s="66"/>
      <c r="F21" s="66"/>
      <c r="G21" s="66"/>
      <c r="H21" s="66"/>
      <c r="I21" s="66"/>
      <c r="J21" s="66"/>
      <c r="K21" s="66"/>
      <c r="L21" s="66"/>
      <c r="M21" s="66"/>
      <c r="N21" s="64"/>
      <c r="O21" s="64" t="s">
        <v>88</v>
      </c>
      <c r="P21" s="68"/>
      <c r="Q21" s="68"/>
      <c r="R21" s="69"/>
    </row>
    <row r="22" spans="1:18" ht="15.75" x14ac:dyDescent="0.3">
      <c r="A22" s="63">
        <f t="shared" si="0"/>
        <v>21</v>
      </c>
      <c r="B22" s="64" t="s">
        <v>80</v>
      </c>
      <c r="C22" s="65" t="s">
        <v>103</v>
      </c>
      <c r="D22" s="66" t="s">
        <v>100</v>
      </c>
      <c r="E22" s="66" t="s">
        <v>181</v>
      </c>
      <c r="F22" s="66" t="s">
        <v>182</v>
      </c>
      <c r="G22" s="66"/>
      <c r="H22" s="66"/>
      <c r="I22" s="66" t="s">
        <v>183</v>
      </c>
      <c r="J22" s="66">
        <v>112481</v>
      </c>
      <c r="K22" s="66" t="s">
        <v>85</v>
      </c>
      <c r="L22" s="66" t="s">
        <v>85</v>
      </c>
      <c r="M22" s="66" t="s">
        <v>22</v>
      </c>
      <c r="N22" s="67" t="s">
        <v>87</v>
      </c>
      <c r="O22" s="64"/>
      <c r="P22" s="68" t="s">
        <v>86</v>
      </c>
      <c r="Q22" s="68" t="s">
        <v>86</v>
      </c>
      <c r="R22" s="69" t="s">
        <v>86</v>
      </c>
    </row>
    <row r="23" spans="1:18" ht="15.75" x14ac:dyDescent="0.3">
      <c r="A23" s="63">
        <f t="shared" si="0"/>
        <v>22</v>
      </c>
      <c r="B23" s="64" t="s">
        <v>80</v>
      </c>
      <c r="C23" s="65" t="s">
        <v>57</v>
      </c>
      <c r="D23" s="66" t="s">
        <v>184</v>
      </c>
      <c r="E23" s="66" t="s">
        <v>185</v>
      </c>
      <c r="F23" s="66" t="s">
        <v>186</v>
      </c>
      <c r="G23" s="66"/>
      <c r="H23" s="66"/>
      <c r="I23" s="66">
        <v>2468</v>
      </c>
      <c r="J23" s="66"/>
      <c r="K23" s="66" t="s">
        <v>69</v>
      </c>
      <c r="L23" s="66" t="s">
        <v>69</v>
      </c>
      <c r="M23" s="66" t="s">
        <v>86</v>
      </c>
      <c r="N23" s="67" t="s">
        <v>87</v>
      </c>
      <c r="O23" s="64"/>
      <c r="P23" s="68" t="s">
        <v>86</v>
      </c>
      <c r="Q23" s="68" t="s">
        <v>86</v>
      </c>
      <c r="R23" s="69" t="s">
        <v>86</v>
      </c>
    </row>
    <row r="24" spans="1:18" ht="15.75" x14ac:dyDescent="0.3">
      <c r="A24" s="63">
        <f t="shared" si="0"/>
        <v>23</v>
      </c>
      <c r="B24" s="64" t="s">
        <v>187</v>
      </c>
      <c r="C24" s="65" t="s">
        <v>188</v>
      </c>
      <c r="D24" s="65" t="s">
        <v>189</v>
      </c>
      <c r="E24" s="68" t="s">
        <v>190</v>
      </c>
      <c r="F24" s="68" t="s">
        <v>191</v>
      </c>
      <c r="G24" s="68"/>
      <c r="H24" s="68"/>
      <c r="I24" s="68" t="s">
        <v>192</v>
      </c>
      <c r="J24" s="68">
        <v>7949</v>
      </c>
      <c r="K24" s="68" t="s">
        <v>193</v>
      </c>
      <c r="L24" s="68">
        <v>18</v>
      </c>
      <c r="M24" s="68" t="s">
        <v>86</v>
      </c>
      <c r="N24" s="64" t="s">
        <v>87</v>
      </c>
      <c r="O24" s="64" t="s">
        <v>88</v>
      </c>
      <c r="P24" s="68" t="s">
        <v>86</v>
      </c>
      <c r="Q24" s="68" t="s">
        <v>86</v>
      </c>
      <c r="R24" s="69"/>
    </row>
    <row r="25" spans="1:18" ht="15.75" x14ac:dyDescent="0.3">
      <c r="A25" s="63">
        <f t="shared" si="0"/>
        <v>24</v>
      </c>
      <c r="B25" s="64" t="s">
        <v>187</v>
      </c>
      <c r="C25" s="65" t="s">
        <v>194</v>
      </c>
      <c r="D25" s="65" t="s">
        <v>195</v>
      </c>
      <c r="E25" s="68" t="s">
        <v>196</v>
      </c>
      <c r="F25" s="68" t="s">
        <v>195</v>
      </c>
      <c r="G25" s="68"/>
      <c r="H25" s="68"/>
      <c r="I25" s="68" t="s">
        <v>197</v>
      </c>
      <c r="J25" s="68"/>
      <c r="K25" s="68" t="s">
        <v>85</v>
      </c>
      <c r="L25" s="68" t="s">
        <v>85</v>
      </c>
      <c r="M25" s="68" t="s">
        <v>86</v>
      </c>
      <c r="N25" s="64" t="s">
        <v>87</v>
      </c>
      <c r="O25" s="64" t="s">
        <v>88</v>
      </c>
      <c r="P25" s="68"/>
      <c r="Q25" s="68"/>
      <c r="R25" s="69"/>
    </row>
    <row r="26" spans="1:18" ht="15.75" x14ac:dyDescent="0.3">
      <c r="A26" s="63">
        <f t="shared" si="0"/>
        <v>25</v>
      </c>
      <c r="B26" s="64" t="s">
        <v>187</v>
      </c>
      <c r="C26" s="65" t="s">
        <v>198</v>
      </c>
      <c r="D26" s="65" t="s">
        <v>199</v>
      </c>
      <c r="E26" s="68" t="s">
        <v>200</v>
      </c>
      <c r="F26" s="68" t="s">
        <v>199</v>
      </c>
      <c r="G26" s="68" t="s">
        <v>201</v>
      </c>
      <c r="H26" s="68" t="s">
        <v>199</v>
      </c>
      <c r="I26" s="68"/>
      <c r="J26" s="68">
        <v>275</v>
      </c>
      <c r="K26" s="68" t="s">
        <v>202</v>
      </c>
      <c r="L26" s="68" t="s">
        <v>203</v>
      </c>
      <c r="M26" s="68" t="s">
        <v>204</v>
      </c>
      <c r="N26" s="64" t="s">
        <v>87</v>
      </c>
      <c r="O26" s="64" t="s">
        <v>88</v>
      </c>
      <c r="P26" s="68" t="s">
        <v>86</v>
      </c>
      <c r="Q26" s="68" t="s">
        <v>86</v>
      </c>
      <c r="R26" s="69"/>
    </row>
    <row r="27" spans="1:18" ht="15.75" x14ac:dyDescent="0.3">
      <c r="A27" s="63">
        <f t="shared" si="0"/>
        <v>26</v>
      </c>
      <c r="B27" s="64" t="s">
        <v>187</v>
      </c>
      <c r="C27" s="65" t="s">
        <v>205</v>
      </c>
      <c r="D27" s="65" t="s">
        <v>206</v>
      </c>
      <c r="E27" s="68" t="s">
        <v>207</v>
      </c>
      <c r="F27" s="68" t="s">
        <v>60</v>
      </c>
      <c r="G27" s="68"/>
      <c r="H27" s="68"/>
      <c r="I27" s="68" t="s">
        <v>208</v>
      </c>
      <c r="J27" s="68">
        <v>112189</v>
      </c>
      <c r="K27" s="68" t="s">
        <v>85</v>
      </c>
      <c r="L27" s="68" t="s">
        <v>85</v>
      </c>
      <c r="M27" s="68" t="s">
        <v>86</v>
      </c>
      <c r="N27" s="64" t="s">
        <v>87</v>
      </c>
      <c r="O27" s="64" t="s">
        <v>88</v>
      </c>
      <c r="P27" s="68" t="s">
        <v>86</v>
      </c>
      <c r="Q27" s="68" t="s">
        <v>86</v>
      </c>
      <c r="R27" s="69"/>
    </row>
    <row r="28" spans="1:18" ht="15.75" x14ac:dyDescent="0.3">
      <c r="A28" s="63">
        <f t="shared" si="0"/>
        <v>27</v>
      </c>
      <c r="B28" s="64" t="s">
        <v>187</v>
      </c>
      <c r="C28" s="65" t="s">
        <v>209</v>
      </c>
      <c r="D28" s="65" t="s">
        <v>210</v>
      </c>
      <c r="E28" s="68" t="s">
        <v>211</v>
      </c>
      <c r="F28" s="68" t="s">
        <v>212</v>
      </c>
      <c r="G28" s="68"/>
      <c r="H28" s="68"/>
      <c r="I28" s="68" t="s">
        <v>213</v>
      </c>
      <c r="J28" s="68">
        <v>349</v>
      </c>
      <c r="K28" s="68" t="s">
        <v>202</v>
      </c>
      <c r="L28" s="68" t="s">
        <v>203</v>
      </c>
      <c r="M28" s="68" t="s">
        <v>86</v>
      </c>
      <c r="N28" s="64" t="s">
        <v>87</v>
      </c>
      <c r="O28" s="64" t="s">
        <v>88</v>
      </c>
      <c r="P28" s="68" t="s">
        <v>214</v>
      </c>
      <c r="Q28" s="68" t="s">
        <v>86</v>
      </c>
      <c r="R28" s="69"/>
    </row>
    <row r="29" spans="1:18" ht="15.75" x14ac:dyDescent="0.3">
      <c r="A29" s="63">
        <f t="shared" si="0"/>
        <v>28</v>
      </c>
      <c r="B29" s="64" t="s">
        <v>187</v>
      </c>
      <c r="C29" s="65" t="s">
        <v>215</v>
      </c>
      <c r="D29" s="65" t="s">
        <v>216</v>
      </c>
      <c r="E29" s="68" t="s">
        <v>217</v>
      </c>
      <c r="F29" s="68" t="s">
        <v>218</v>
      </c>
      <c r="G29" s="68"/>
      <c r="H29" s="68"/>
      <c r="I29" s="68" t="s">
        <v>219</v>
      </c>
      <c r="J29" s="68">
        <v>39009</v>
      </c>
      <c r="K29" s="68" t="s">
        <v>85</v>
      </c>
      <c r="L29" s="68" t="s">
        <v>85</v>
      </c>
      <c r="M29" s="68" t="s">
        <v>86</v>
      </c>
      <c r="N29" s="64" t="s">
        <v>87</v>
      </c>
      <c r="O29" s="64" t="s">
        <v>88</v>
      </c>
      <c r="P29" s="68" t="s">
        <v>220</v>
      </c>
      <c r="Q29" s="68" t="s">
        <v>86</v>
      </c>
      <c r="R29" s="69"/>
    </row>
    <row r="30" spans="1:18" ht="15.75" x14ac:dyDescent="0.3">
      <c r="A30" s="63">
        <f t="shared" si="0"/>
        <v>29</v>
      </c>
      <c r="B30" s="64" t="s">
        <v>187</v>
      </c>
      <c r="C30" s="65" t="s">
        <v>221</v>
      </c>
      <c r="D30" s="65" t="s">
        <v>222</v>
      </c>
      <c r="E30" s="68" t="s">
        <v>223</v>
      </c>
      <c r="F30" s="68" t="s">
        <v>224</v>
      </c>
      <c r="G30" s="68"/>
      <c r="H30" s="68"/>
      <c r="I30" s="68" t="s">
        <v>225</v>
      </c>
      <c r="J30" s="68">
        <v>112607</v>
      </c>
      <c r="K30" s="68" t="s">
        <v>85</v>
      </c>
      <c r="L30" s="68" t="s">
        <v>85</v>
      </c>
      <c r="M30" s="68" t="s">
        <v>86</v>
      </c>
      <c r="N30" s="64" t="s">
        <v>87</v>
      </c>
      <c r="O30" s="64" t="s">
        <v>88</v>
      </c>
      <c r="P30" s="68" t="s">
        <v>86</v>
      </c>
      <c r="Q30" s="68" t="s">
        <v>86</v>
      </c>
      <c r="R30" s="69"/>
    </row>
    <row r="31" spans="1:18" ht="15.75" x14ac:dyDescent="0.3">
      <c r="A31" s="63">
        <f t="shared" si="0"/>
        <v>30</v>
      </c>
      <c r="B31" s="64" t="s">
        <v>187</v>
      </c>
      <c r="C31" s="65" t="s">
        <v>226</v>
      </c>
      <c r="D31" s="65" t="s">
        <v>227</v>
      </c>
      <c r="E31" s="68" t="s">
        <v>228</v>
      </c>
      <c r="F31" s="65" t="s">
        <v>227</v>
      </c>
      <c r="G31" s="68" t="s">
        <v>229</v>
      </c>
      <c r="H31" s="65" t="s">
        <v>227</v>
      </c>
      <c r="I31" s="68" t="s">
        <v>230</v>
      </c>
      <c r="J31" s="68">
        <v>2644</v>
      </c>
      <c r="K31" s="68" t="s">
        <v>69</v>
      </c>
      <c r="L31" s="68" t="s">
        <v>69</v>
      </c>
      <c r="M31" s="68" t="s">
        <v>204</v>
      </c>
      <c r="N31" s="64" t="s">
        <v>87</v>
      </c>
      <c r="O31" s="64" t="s">
        <v>88</v>
      </c>
      <c r="P31" s="68" t="s">
        <v>86</v>
      </c>
      <c r="Q31" s="68" t="s">
        <v>86</v>
      </c>
      <c r="R31" s="69"/>
    </row>
    <row r="32" spans="1:18" ht="15.75" x14ac:dyDescent="0.3">
      <c r="A32" s="63">
        <f t="shared" si="0"/>
        <v>31</v>
      </c>
      <c r="B32" s="64" t="s">
        <v>187</v>
      </c>
      <c r="C32" s="65" t="s">
        <v>231</v>
      </c>
      <c r="D32" s="68" t="s">
        <v>232</v>
      </c>
      <c r="E32" s="68" t="s">
        <v>233</v>
      </c>
      <c r="F32" s="68" t="s">
        <v>234</v>
      </c>
      <c r="G32" s="68"/>
      <c r="H32" s="68"/>
      <c r="I32" s="68"/>
      <c r="J32" s="68">
        <v>112608</v>
      </c>
      <c r="K32" s="68" t="s">
        <v>85</v>
      </c>
      <c r="L32" s="68" t="s">
        <v>85</v>
      </c>
      <c r="M32" s="68" t="s">
        <v>86</v>
      </c>
      <c r="N32" s="64" t="s">
        <v>87</v>
      </c>
      <c r="O32" s="64" t="s">
        <v>88</v>
      </c>
      <c r="P32" s="68" t="s">
        <v>86</v>
      </c>
      <c r="Q32" s="68" t="s">
        <v>86</v>
      </c>
      <c r="R32" s="69" t="s">
        <v>86</v>
      </c>
    </row>
    <row r="33" spans="1:18" ht="15.75" x14ac:dyDescent="0.3">
      <c r="A33" s="63">
        <f t="shared" si="0"/>
        <v>32</v>
      </c>
      <c r="B33" s="64" t="s">
        <v>187</v>
      </c>
      <c r="C33" s="65" t="s">
        <v>129</v>
      </c>
      <c r="D33" s="65" t="s">
        <v>235</v>
      </c>
      <c r="E33" s="65" t="s">
        <v>236</v>
      </c>
      <c r="F33" s="65" t="s">
        <v>237</v>
      </c>
      <c r="G33" s="68"/>
      <c r="H33" s="68"/>
      <c r="I33" s="68" t="s">
        <v>238</v>
      </c>
      <c r="J33" s="68">
        <v>2561</v>
      </c>
      <c r="K33" s="68" t="s">
        <v>69</v>
      </c>
      <c r="L33" s="68" t="s">
        <v>69</v>
      </c>
      <c r="M33" s="68" t="s">
        <v>86</v>
      </c>
      <c r="N33" s="64" t="s">
        <v>87</v>
      </c>
      <c r="O33" s="64" t="s">
        <v>88</v>
      </c>
      <c r="P33" s="68" t="s">
        <v>86</v>
      </c>
      <c r="Q33" s="68" t="s">
        <v>86</v>
      </c>
      <c r="R33" s="69" t="s">
        <v>86</v>
      </c>
    </row>
    <row r="34" spans="1:18" ht="15.75" x14ac:dyDescent="0.3">
      <c r="A34" s="63">
        <f t="shared" si="0"/>
        <v>33</v>
      </c>
      <c r="B34" s="64" t="s">
        <v>187</v>
      </c>
      <c r="C34" s="65" t="s">
        <v>239</v>
      </c>
      <c r="D34" s="65" t="s">
        <v>240</v>
      </c>
      <c r="E34" s="68" t="s">
        <v>241</v>
      </c>
      <c r="F34" s="68" t="s">
        <v>240</v>
      </c>
      <c r="G34" s="68"/>
      <c r="H34" s="68"/>
      <c r="I34" s="68"/>
      <c r="J34" s="68">
        <v>112662</v>
      </c>
      <c r="K34" s="68" t="s">
        <v>85</v>
      </c>
      <c r="L34" s="68" t="s">
        <v>85</v>
      </c>
      <c r="M34" s="68" t="s">
        <v>86</v>
      </c>
      <c r="N34" s="64" t="s">
        <v>87</v>
      </c>
      <c r="O34" s="64" t="s">
        <v>88</v>
      </c>
      <c r="P34" s="68" t="s">
        <v>86</v>
      </c>
      <c r="Q34" s="68" t="s">
        <v>86</v>
      </c>
      <c r="R34" s="69" t="s">
        <v>86</v>
      </c>
    </row>
    <row r="35" spans="1:18" ht="15.75" x14ac:dyDescent="0.3">
      <c r="A35" s="63">
        <f t="shared" si="0"/>
        <v>34</v>
      </c>
      <c r="B35" s="64" t="s">
        <v>187</v>
      </c>
      <c r="C35" s="65" t="s">
        <v>242</v>
      </c>
      <c r="D35" s="65" t="s">
        <v>243</v>
      </c>
      <c r="E35" s="68" t="s">
        <v>244</v>
      </c>
      <c r="F35" s="68" t="s">
        <v>243</v>
      </c>
      <c r="G35" s="68"/>
      <c r="H35" s="68"/>
      <c r="I35" s="68"/>
      <c r="J35" s="68">
        <v>112615</v>
      </c>
      <c r="K35" s="68" t="s">
        <v>85</v>
      </c>
      <c r="L35" s="68" t="s">
        <v>85</v>
      </c>
      <c r="M35" s="68" t="s">
        <v>86</v>
      </c>
      <c r="N35" s="64" t="s">
        <v>87</v>
      </c>
      <c r="O35" s="64" t="s">
        <v>88</v>
      </c>
      <c r="P35" s="68" t="s">
        <v>86</v>
      </c>
      <c r="Q35" s="68" t="s">
        <v>86</v>
      </c>
      <c r="R35" s="69"/>
    </row>
    <row r="36" spans="1:18" ht="15.75" x14ac:dyDescent="0.3">
      <c r="A36" s="63">
        <f t="shared" si="0"/>
        <v>35</v>
      </c>
      <c r="B36" s="64" t="s">
        <v>187</v>
      </c>
      <c r="C36" s="65" t="s">
        <v>245</v>
      </c>
      <c r="D36" s="65" t="s">
        <v>246</v>
      </c>
      <c r="E36" s="68" t="s">
        <v>247</v>
      </c>
      <c r="F36" s="68" t="s">
        <v>248</v>
      </c>
      <c r="G36" s="68"/>
      <c r="H36" s="68"/>
      <c r="I36" s="68" t="s">
        <v>249</v>
      </c>
      <c r="J36" s="68" t="s">
        <v>70</v>
      </c>
      <c r="K36" s="68" t="s">
        <v>105</v>
      </c>
      <c r="L36" s="68" t="s">
        <v>106</v>
      </c>
      <c r="M36" s="68" t="s">
        <v>86</v>
      </c>
      <c r="N36" s="64" t="s">
        <v>87</v>
      </c>
      <c r="O36" s="64" t="s">
        <v>88</v>
      </c>
      <c r="P36" s="68" t="s">
        <v>214</v>
      </c>
      <c r="Q36" s="68" t="s">
        <v>86</v>
      </c>
      <c r="R36" s="69"/>
    </row>
    <row r="37" spans="1:18" ht="15.75" x14ac:dyDescent="0.3">
      <c r="A37" s="63">
        <f t="shared" si="0"/>
        <v>36</v>
      </c>
      <c r="B37" s="64" t="s">
        <v>187</v>
      </c>
      <c r="C37" s="65" t="s">
        <v>250</v>
      </c>
      <c r="D37" s="65" t="s">
        <v>251</v>
      </c>
      <c r="E37" s="68"/>
      <c r="F37" s="68"/>
      <c r="G37" s="68"/>
      <c r="H37" s="68"/>
      <c r="I37" s="68"/>
      <c r="J37" s="68">
        <v>1659</v>
      </c>
      <c r="K37" s="68" t="s">
        <v>252</v>
      </c>
      <c r="L37" s="68"/>
      <c r="M37" s="68"/>
      <c r="N37" s="64" t="s">
        <v>87</v>
      </c>
      <c r="O37" s="64" t="s">
        <v>88</v>
      </c>
      <c r="P37" s="68" t="s">
        <v>86</v>
      </c>
      <c r="Q37" s="68"/>
      <c r="R37" s="69"/>
    </row>
    <row r="38" spans="1:18" x14ac:dyDescent="0.25">
      <c r="A38" s="63">
        <f t="shared" si="0"/>
        <v>37</v>
      </c>
      <c r="B38" s="64" t="s">
        <v>187</v>
      </c>
      <c r="C38" s="66" t="s">
        <v>253</v>
      </c>
      <c r="D38" s="66" t="s">
        <v>254</v>
      </c>
      <c r="E38" s="68"/>
      <c r="F38" s="68"/>
      <c r="G38" s="68"/>
      <c r="H38" s="68"/>
      <c r="I38" s="68"/>
      <c r="J38" s="68"/>
      <c r="K38" s="68"/>
      <c r="L38" s="68"/>
      <c r="M38" s="68"/>
      <c r="N38" s="64" t="s">
        <v>87</v>
      </c>
      <c r="O38" s="64" t="s">
        <v>88</v>
      </c>
      <c r="P38" s="68"/>
      <c r="Q38" s="68"/>
      <c r="R38" s="69"/>
    </row>
    <row r="39" spans="1:18" ht="15.75" x14ac:dyDescent="0.3">
      <c r="A39" s="63">
        <f t="shared" si="0"/>
        <v>38</v>
      </c>
      <c r="B39" s="64" t="s">
        <v>187</v>
      </c>
      <c r="C39" s="65" t="s">
        <v>255</v>
      </c>
      <c r="D39" s="66" t="s">
        <v>254</v>
      </c>
      <c r="E39" s="68"/>
      <c r="F39" s="68"/>
      <c r="G39" s="68"/>
      <c r="H39" s="68"/>
      <c r="I39" s="68"/>
      <c r="J39" s="68"/>
      <c r="K39" s="68" t="s">
        <v>252</v>
      </c>
      <c r="L39" s="68"/>
      <c r="M39" s="68"/>
      <c r="N39" s="64"/>
      <c r="O39" s="64"/>
      <c r="P39" s="68"/>
      <c r="Q39" s="68"/>
      <c r="R39" s="69"/>
    </row>
    <row r="40" spans="1:18" x14ac:dyDescent="0.25">
      <c r="A40" s="63">
        <f t="shared" si="0"/>
        <v>39</v>
      </c>
      <c r="B40" s="64" t="s">
        <v>187</v>
      </c>
      <c r="C40" s="66" t="s">
        <v>256</v>
      </c>
      <c r="D40" s="66" t="s">
        <v>257</v>
      </c>
      <c r="E40" s="68" t="s">
        <v>258</v>
      </c>
      <c r="F40" s="68" t="s">
        <v>259</v>
      </c>
      <c r="G40" s="68"/>
      <c r="H40" s="68"/>
      <c r="I40" s="68" t="s">
        <v>260</v>
      </c>
      <c r="J40" s="68">
        <v>2451</v>
      </c>
      <c r="K40" s="68" t="s">
        <v>69</v>
      </c>
      <c r="L40" s="68" t="s">
        <v>69</v>
      </c>
      <c r="M40" s="68" t="s">
        <v>86</v>
      </c>
      <c r="N40" s="64" t="s">
        <v>87</v>
      </c>
      <c r="O40" s="64" t="s">
        <v>88</v>
      </c>
      <c r="P40" s="68" t="s">
        <v>86</v>
      </c>
      <c r="Q40" s="68" t="s">
        <v>86</v>
      </c>
      <c r="R40" s="69"/>
    </row>
    <row r="41" spans="1:18" ht="15.75" x14ac:dyDescent="0.3">
      <c r="A41" s="63">
        <f t="shared" si="0"/>
        <v>40</v>
      </c>
      <c r="B41" s="64" t="s">
        <v>187</v>
      </c>
      <c r="C41" s="65" t="s">
        <v>261</v>
      </c>
      <c r="D41" s="66" t="s">
        <v>262</v>
      </c>
      <c r="E41" s="68" t="s">
        <v>263</v>
      </c>
      <c r="F41" s="68" t="s">
        <v>264</v>
      </c>
      <c r="G41" s="68" t="s">
        <v>265</v>
      </c>
      <c r="H41" s="66" t="s">
        <v>262</v>
      </c>
      <c r="I41" s="68"/>
      <c r="J41" s="68">
        <v>2645</v>
      </c>
      <c r="K41" s="68" t="s">
        <v>69</v>
      </c>
      <c r="L41" s="68" t="s">
        <v>69</v>
      </c>
      <c r="M41" s="68" t="s">
        <v>1</v>
      </c>
      <c r="N41" s="64" t="s">
        <v>87</v>
      </c>
      <c r="O41" s="64" t="s">
        <v>88</v>
      </c>
      <c r="P41" s="68" t="s">
        <v>86</v>
      </c>
      <c r="Q41" s="68" t="s">
        <v>86</v>
      </c>
      <c r="R41" s="69"/>
    </row>
    <row r="42" spans="1:18" x14ac:dyDescent="0.25">
      <c r="A42" s="63">
        <f t="shared" si="0"/>
        <v>41</v>
      </c>
      <c r="B42" s="64" t="s">
        <v>187</v>
      </c>
      <c r="C42" s="68" t="s">
        <v>266</v>
      </c>
      <c r="D42" s="68" t="s">
        <v>267</v>
      </c>
      <c r="E42" s="68" t="s">
        <v>268</v>
      </c>
      <c r="F42" s="68" t="s">
        <v>269</v>
      </c>
      <c r="G42" s="68"/>
      <c r="H42" s="68"/>
      <c r="I42" s="68" t="s">
        <v>270</v>
      </c>
      <c r="J42" s="68">
        <v>2170</v>
      </c>
      <c r="K42" s="68" t="s">
        <v>69</v>
      </c>
      <c r="L42" s="68" t="s">
        <v>69</v>
      </c>
      <c r="M42" s="68" t="s">
        <v>86</v>
      </c>
      <c r="N42" s="64" t="s">
        <v>87</v>
      </c>
      <c r="O42" s="64" t="s">
        <v>88</v>
      </c>
      <c r="P42" s="68" t="s">
        <v>86</v>
      </c>
      <c r="Q42" s="68" t="s">
        <v>86</v>
      </c>
      <c r="R42" s="69"/>
    </row>
    <row r="43" spans="1:18" x14ac:dyDescent="0.25">
      <c r="A43" s="63">
        <f t="shared" si="0"/>
        <v>42</v>
      </c>
      <c r="B43" s="64" t="s">
        <v>80</v>
      </c>
      <c r="C43" s="68" t="s">
        <v>271</v>
      </c>
      <c r="D43" s="68" t="s">
        <v>272</v>
      </c>
      <c r="E43" s="68" t="s">
        <v>273</v>
      </c>
      <c r="F43" s="68" t="s">
        <v>274</v>
      </c>
      <c r="G43" s="68"/>
      <c r="H43" s="68"/>
      <c r="I43" s="68" t="s">
        <v>275</v>
      </c>
      <c r="J43" s="68">
        <v>111033</v>
      </c>
      <c r="K43" s="68" t="s">
        <v>85</v>
      </c>
      <c r="L43" s="68" t="s">
        <v>85</v>
      </c>
      <c r="M43" s="68" t="s">
        <v>86</v>
      </c>
      <c r="N43" s="64" t="s">
        <v>87</v>
      </c>
      <c r="O43" s="64"/>
      <c r="P43" s="68" t="s">
        <v>86</v>
      </c>
      <c r="Q43" s="68" t="s">
        <v>86</v>
      </c>
      <c r="R43" s="69" t="s">
        <v>86</v>
      </c>
    </row>
    <row r="44" spans="1:18" x14ac:dyDescent="0.25">
      <c r="A44" s="63">
        <f t="shared" si="0"/>
        <v>43</v>
      </c>
      <c r="B44" s="64" t="s">
        <v>80</v>
      </c>
      <c r="C44" s="68" t="s">
        <v>276</v>
      </c>
      <c r="D44" s="68"/>
      <c r="E44" s="68" t="s">
        <v>277</v>
      </c>
      <c r="F44" s="68"/>
      <c r="G44" s="68"/>
      <c r="H44" s="68"/>
      <c r="I44" s="68" t="s">
        <v>31</v>
      </c>
      <c r="J44" s="68"/>
      <c r="K44" s="68" t="s">
        <v>31</v>
      </c>
      <c r="L44" s="68"/>
      <c r="M44" s="68" t="s">
        <v>86</v>
      </c>
      <c r="N44" s="64" t="s">
        <v>87</v>
      </c>
      <c r="O44" s="64"/>
      <c r="P44" s="68" t="s">
        <v>86</v>
      </c>
      <c r="Q44" s="68" t="s">
        <v>86</v>
      </c>
      <c r="R44" s="69"/>
    </row>
    <row r="45" spans="1:18" x14ac:dyDescent="0.25">
      <c r="A45" s="63">
        <f t="shared" si="0"/>
        <v>44</v>
      </c>
      <c r="B45" s="64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4"/>
      <c r="O45" s="64"/>
      <c r="P45" s="68"/>
      <c r="Q45" s="68"/>
      <c r="R45" s="69"/>
    </row>
    <row r="46" spans="1:18" x14ac:dyDescent="0.25">
      <c r="A46" s="63">
        <f t="shared" si="0"/>
        <v>45</v>
      </c>
      <c r="B46" s="64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4"/>
      <c r="O46" s="64"/>
      <c r="P46" s="68"/>
      <c r="Q46" s="68"/>
      <c r="R46" s="69"/>
    </row>
    <row r="47" spans="1:18" x14ac:dyDescent="0.25">
      <c r="A47" s="63">
        <f t="shared" si="0"/>
        <v>46</v>
      </c>
      <c r="B47" s="64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4"/>
      <c r="O47" s="64"/>
      <c r="P47" s="68"/>
      <c r="Q47" s="68"/>
      <c r="R47" s="69"/>
    </row>
    <row r="48" spans="1:18" x14ac:dyDescent="0.25">
      <c r="A48" s="63">
        <f t="shared" si="0"/>
        <v>47</v>
      </c>
      <c r="B48" s="64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4"/>
      <c r="O48" s="64"/>
      <c r="P48" s="68"/>
      <c r="Q48" s="68"/>
      <c r="R48" s="69"/>
    </row>
    <row r="49" spans="1:18" x14ac:dyDescent="0.25">
      <c r="A49" s="63">
        <f t="shared" si="0"/>
        <v>48</v>
      </c>
      <c r="B49" s="64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4"/>
      <c r="O49" s="64"/>
      <c r="P49" s="68"/>
      <c r="Q49" s="68"/>
      <c r="R49" s="69"/>
    </row>
    <row r="50" spans="1:18" x14ac:dyDescent="0.25">
      <c r="A50" s="63">
        <f t="shared" si="0"/>
        <v>49</v>
      </c>
      <c r="B50" s="64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4"/>
      <c r="O50" s="64"/>
      <c r="P50" s="68"/>
      <c r="Q50" s="68"/>
      <c r="R50" s="69"/>
    </row>
    <row r="51" spans="1:18" x14ac:dyDescent="0.25">
      <c r="A51" s="63">
        <f t="shared" si="0"/>
        <v>50</v>
      </c>
      <c r="B51" s="64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4"/>
      <c r="O51" s="64"/>
      <c r="P51" s="68"/>
      <c r="Q51" s="68"/>
      <c r="R51" s="69"/>
    </row>
    <row r="52" spans="1:18" x14ac:dyDescent="0.25">
      <c r="A52" s="63">
        <f t="shared" si="0"/>
        <v>51</v>
      </c>
      <c r="B52" s="64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4"/>
      <c r="O52" s="64"/>
      <c r="P52" s="68"/>
      <c r="Q52" s="68"/>
      <c r="R52" s="69"/>
    </row>
    <row r="53" spans="1:18" x14ac:dyDescent="0.25">
      <c r="A53" s="63">
        <f t="shared" si="0"/>
        <v>52</v>
      </c>
      <c r="B53" s="64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4"/>
      <c r="O53" s="64"/>
      <c r="P53" s="68"/>
      <c r="Q53" s="68"/>
      <c r="R53" s="69"/>
    </row>
    <row r="54" spans="1:18" x14ac:dyDescent="0.25">
      <c r="A54" s="63">
        <f t="shared" si="0"/>
        <v>53</v>
      </c>
      <c r="B54" s="64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4"/>
      <c r="O54" s="64"/>
      <c r="P54" s="68"/>
      <c r="Q54" s="68"/>
      <c r="R54" s="69"/>
    </row>
    <row r="55" spans="1:18" x14ac:dyDescent="0.25">
      <c r="A55" s="63">
        <f t="shared" si="0"/>
        <v>54</v>
      </c>
      <c r="B55" s="64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4"/>
      <c r="O55" s="64"/>
      <c r="P55" s="68"/>
      <c r="Q55" s="68"/>
      <c r="R55" s="69"/>
    </row>
    <row r="56" spans="1:18" x14ac:dyDescent="0.25">
      <c r="A56" s="63">
        <f t="shared" si="0"/>
        <v>55</v>
      </c>
      <c r="B56" s="64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4"/>
      <c r="O56" s="64"/>
      <c r="P56" s="68"/>
      <c r="Q56" s="68"/>
      <c r="R56" s="69"/>
    </row>
    <row r="57" spans="1:18" x14ac:dyDescent="0.25">
      <c r="A57" s="63">
        <f t="shared" si="0"/>
        <v>56</v>
      </c>
      <c r="B57" s="64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4"/>
      <c r="O57" s="64"/>
      <c r="P57" s="68"/>
      <c r="Q57" s="68"/>
      <c r="R57" s="69"/>
    </row>
    <row r="58" spans="1:18" x14ac:dyDescent="0.25">
      <c r="A58" s="63">
        <f t="shared" si="0"/>
        <v>57</v>
      </c>
      <c r="B58" s="64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4"/>
      <c r="O58" s="64"/>
      <c r="P58" s="68"/>
      <c r="Q58" s="68"/>
      <c r="R58" s="69"/>
    </row>
    <row r="59" spans="1:18" x14ac:dyDescent="0.25">
      <c r="A59" s="63">
        <f t="shared" si="0"/>
        <v>58</v>
      </c>
      <c r="B59" s="64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4"/>
      <c r="O59" s="64"/>
      <c r="P59" s="68"/>
      <c r="Q59" s="68"/>
      <c r="R59" s="69"/>
    </row>
    <row r="60" spans="1:18" x14ac:dyDescent="0.25">
      <c r="A60" s="63">
        <f t="shared" si="0"/>
        <v>59</v>
      </c>
      <c r="B60" s="64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4"/>
      <c r="O60" s="64"/>
      <c r="P60" s="68"/>
      <c r="Q60" s="68"/>
      <c r="R60" s="69"/>
    </row>
    <row r="61" spans="1:18" ht="15.75" thickBot="1" x14ac:dyDescent="0.3">
      <c r="A61" s="71">
        <f t="shared" si="0"/>
        <v>60</v>
      </c>
      <c r="B61" s="72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2"/>
      <c r="O61" s="72"/>
      <c r="P61" s="73"/>
      <c r="Q61" s="73"/>
      <c r="R61" s="74"/>
    </row>
  </sheetData>
  <mergeCells count="4">
    <mergeCell ref="C1:D1"/>
    <mergeCell ref="E1:F1"/>
    <mergeCell ref="G1:H1"/>
    <mergeCell ref="N1:O1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Header>&amp;F</oddHeader>
  </headerFooter>
  <colBreaks count="1" manualBreakCount="1"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Y58"/>
  <sheetViews>
    <sheetView view="pageBreakPreview" topLeftCell="A2" zoomScale="85" zoomScaleSheetLayoutView="85" workbookViewId="0">
      <selection activeCell="F24" sqref="F24"/>
    </sheetView>
  </sheetViews>
  <sheetFormatPr defaultColWidth="8.85546875" defaultRowHeight="12.75" x14ac:dyDescent="0.2"/>
  <cols>
    <col min="3" max="3" width="10.42578125" customWidth="1"/>
    <col min="4" max="4" width="35.85546875" customWidth="1"/>
    <col min="5" max="5" width="10.85546875" customWidth="1"/>
    <col min="6" max="7" width="7.140625" customWidth="1"/>
    <col min="8" max="8" width="6" customWidth="1"/>
    <col min="9" max="9" width="1.28515625" customWidth="1"/>
    <col min="11" max="11" width="6" bestFit="1" customWidth="1"/>
    <col min="12" max="12" width="10" customWidth="1"/>
    <col min="13" max="13" width="11" customWidth="1"/>
    <col min="14" max="14" width="8.140625" hidden="1" customWidth="1"/>
    <col min="15" max="15" width="8" customWidth="1"/>
    <col min="16" max="16" width="8.140625" customWidth="1"/>
    <col min="17" max="17" width="3.85546875" customWidth="1"/>
    <col min="18" max="18" width="8.140625" customWidth="1"/>
    <col min="19" max="20" width="8.42578125" customWidth="1"/>
  </cols>
  <sheetData>
    <row r="1" spans="1:25" s="43" customFormat="1" ht="150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5" ht="15.75" x14ac:dyDescent="0.25">
      <c r="B2" s="14" t="s">
        <v>25</v>
      </c>
      <c r="C2" s="13">
        <v>7</v>
      </c>
      <c r="F2" s="90"/>
      <c r="G2" s="90"/>
      <c r="H2" s="90"/>
      <c r="I2" s="90"/>
      <c r="J2" s="90"/>
    </row>
    <row r="3" spans="1:25" x14ac:dyDescent="0.2">
      <c r="B3" s="41" t="s">
        <v>280</v>
      </c>
      <c r="C3" s="83">
        <v>-360</v>
      </c>
      <c r="F3" s="90"/>
      <c r="G3" s="90"/>
      <c r="H3" s="90"/>
      <c r="I3" s="90"/>
      <c r="J3" s="18">
        <v>-360</v>
      </c>
    </row>
    <row r="4" spans="1:25" x14ac:dyDescent="0.2">
      <c r="B4" s="41" t="s">
        <v>281</v>
      </c>
      <c r="C4">
        <v>0</v>
      </c>
      <c r="J4" s="18">
        <f>IFERROR(IF(LEFT(C4,1)&lt;&gt;"D",IFERROR(RIGHT(C4,2)+LEFT(RIGHT(C4,4),2)*60+(C4-RIGHT(C4,4))/10000*3600,""),"" ),"")</f>
        <v>0</v>
      </c>
      <c r="N4" s="128"/>
      <c r="O4" s="128"/>
      <c r="P4" s="128"/>
      <c r="Q4" s="128"/>
      <c r="R4" s="128"/>
      <c r="S4" s="128"/>
      <c r="T4" s="128"/>
    </row>
    <row r="5" spans="1:25" ht="51" x14ac:dyDescent="0.2">
      <c r="A5" s="16" t="s">
        <v>9</v>
      </c>
      <c r="B5" s="16" t="s">
        <v>0</v>
      </c>
      <c r="C5" s="16" t="s">
        <v>38</v>
      </c>
      <c r="D5" s="16" t="s">
        <v>1</v>
      </c>
      <c r="E5" s="16" t="s">
        <v>2</v>
      </c>
      <c r="F5" s="16" t="s">
        <v>32</v>
      </c>
      <c r="G5" s="16" t="s">
        <v>17</v>
      </c>
      <c r="H5" s="16" t="s">
        <v>47</v>
      </c>
      <c r="I5" s="16" t="s">
        <v>34</v>
      </c>
      <c r="J5" s="16" t="s">
        <v>5</v>
      </c>
      <c r="K5" s="16" t="s">
        <v>3</v>
      </c>
      <c r="L5" s="16" t="s">
        <v>6</v>
      </c>
      <c r="M5" s="16" t="s">
        <v>11</v>
      </c>
      <c r="N5" s="16" t="s">
        <v>23</v>
      </c>
      <c r="O5" s="16"/>
      <c r="P5" s="16"/>
      <c r="Q5" s="16"/>
      <c r="R5" s="16"/>
      <c r="S5" s="16"/>
      <c r="T5" s="16"/>
      <c r="V5">
        <v>11</v>
      </c>
      <c r="W5">
        <v>12</v>
      </c>
      <c r="X5">
        <v>13</v>
      </c>
      <c r="Y5">
        <v>14</v>
      </c>
    </row>
    <row r="6" spans="1:25" x14ac:dyDescent="0.2">
      <c r="A6" s="17">
        <v>1</v>
      </c>
      <c r="B6" s="11">
        <v>2645</v>
      </c>
      <c r="C6" s="11">
        <v>4609</v>
      </c>
      <c r="D6" s="17" t="str">
        <f>IF(B6&lt;&gt;"",IFERROR(VLOOKUP(B6,[1]SignOnSheet!$D$5:$N$40,7,FALSE),"NON_LISTED"),"")</f>
        <v>Mike Goodyear-Kyle Boman</v>
      </c>
      <c r="E6" s="18" t="str">
        <f>IF(B6&lt;&gt;"",IFERROR(VLOOKUP(B6,SignOnSheet!$D$5:$K$18,3,FALSE),"NON_LISTED"),"")</f>
        <v>Hobie Tiger 18</v>
      </c>
      <c r="F6" s="18">
        <f>IF(B6&lt;&gt;"",IFERROR(VLOOKUP(B6,SignOnSheet!$D$5:$K$18,4,FALSE),"NON_LISTED"),"")</f>
        <v>1</v>
      </c>
      <c r="G6" s="18" t="str">
        <f>IF(B6&lt;&gt;"",IFERROR(VLOOKUP(B6,SignOnSheet!$D$5:$K$18,5,FALSE),"NON_LISTED"),"")</f>
        <v>A</v>
      </c>
      <c r="H6" s="18">
        <v>4</v>
      </c>
      <c r="I6" s="39">
        <f>IF(B6&lt;&gt;"",IFERROR(VLOOKUP(B6,SignOnSheet!$D$5:$K$18,2,FALSE),"NON_LISTED"),"")</f>
        <v>0</v>
      </c>
      <c r="J6" s="18">
        <f t="shared" ref="J6:J37" si="0">IFERROR(IF(LEFT(C6,1)&lt;&gt;"D",IFERROR(RIGHT(C6,2)+LEFT(RIGHT(C6,4),2)*60+(C6-RIGHT(C6,4))/10000*3600-IF(G6="B",$J$4,$J$3),""),"" ),"")</f>
        <v>3129</v>
      </c>
      <c r="K6" s="19">
        <f t="shared" ref="K6:K37" si="1">IF(C6&lt;&gt;"",IFERROR(IF(C6&gt;0,RANK(J6,IF(J$6:J$56&gt;0,J$6:J$56,),1)-COUNTIF(J$6:J$56,"=0"),IF(C6="",COUNT(J$6:J$56)+1,0)),0),"")</f>
        <v>1</v>
      </c>
      <c r="L6" s="19">
        <f t="shared" ref="L6:L37" si="2">IFERROR(IF(J6&lt;&gt;"",J6/F6,"")/H6,"")</f>
        <v>782.25</v>
      </c>
      <c r="M6" s="18">
        <f>IF(ISTEXT(C6),SignOnSheet!$U$22+1,IF(C6&lt;&gt;"",IFERROR(IF(L6&gt;0,RANK(L6,IF(L$6:L$56&gt;0,L$6:L$56,),1)-COUNTIF(L$6:L$56,"=0"),IF(L6&lt;&gt;"",SignOnSheet!$U$22+1,0)),0),""))</f>
        <v>1</v>
      </c>
      <c r="N6" s="20" t="e">
        <f>IF(#REF!=N$5,IF(L6="",MAX($L$6:$L$56)+1,L6),"")</f>
        <v>#REF!</v>
      </c>
      <c r="O6" s="20"/>
      <c r="P6" s="20"/>
      <c r="Q6" s="20"/>
      <c r="R6" s="18"/>
      <c r="S6" s="20"/>
      <c r="T6" s="18"/>
      <c r="U6" t="s">
        <v>7</v>
      </c>
    </row>
    <row r="7" spans="1:25" x14ac:dyDescent="0.2">
      <c r="A7" s="17">
        <v>2</v>
      </c>
      <c r="B7" s="11">
        <v>482</v>
      </c>
      <c r="C7" s="11">
        <v>4634</v>
      </c>
      <c r="D7" s="17" t="str">
        <f>IF(B7&lt;&gt;"",IFERROR(VLOOKUP(B7,[1]SignOnSheet!$D$5:$N$40,7,FALSE),"NON_LISTED"),"")</f>
        <v>Charles Girard-Gary Hubach</v>
      </c>
      <c r="E7" s="18" t="str">
        <f>IF(B7&lt;&gt;"",IFERROR(VLOOKUP(B7,SignOnSheet!$D$5:$K$18,3,FALSE),"NON_LISTED"),"")</f>
        <v>Hobie Tiger 18</v>
      </c>
      <c r="F7" s="18">
        <f>IF(B7&lt;&gt;"",IFERROR(VLOOKUP(B7,SignOnSheet!$D$5:$K$18,4,FALSE),"NON_LISTED"),"")</f>
        <v>1</v>
      </c>
      <c r="G7" s="18" t="str">
        <f>IF(B7&lt;&gt;"",IFERROR(VLOOKUP(B7,SignOnSheet!$D$5:$K$18,5,FALSE),"NON_LISTED"),"")</f>
        <v>A</v>
      </c>
      <c r="H7" s="18">
        <v>4</v>
      </c>
      <c r="I7" s="39">
        <f>IF(B7&lt;&gt;"",IFERROR(VLOOKUP(B7,SignOnSheet!$D$5:$K$18,2,FALSE),"NON_LISTED"),"")</f>
        <v>0</v>
      </c>
      <c r="J7" s="18">
        <f t="shared" si="0"/>
        <v>3154</v>
      </c>
      <c r="K7" s="19">
        <f t="shared" si="1"/>
        <v>2</v>
      </c>
      <c r="L7" s="19">
        <f t="shared" si="2"/>
        <v>788.5</v>
      </c>
      <c r="M7" s="18">
        <f>IF(ISTEXT(C7),SignOnSheet!$U$22+1,IF(C7&lt;&gt;"",IFERROR(IF(L7&gt;0,RANK(L7,IF(L$6:L$56&gt;0,L$6:L$56,),1)-COUNTIF(L$6:L$56,"=0"),IF(L7&lt;&gt;"",SignOnSheet!$U$22+1,0)),0),""))</f>
        <v>2</v>
      </c>
      <c r="N7" s="20" t="e">
        <f>IF(#REF!=N$5,IF(L7="",MAX($L$6:$L$56)+1,L7),"")</f>
        <v>#REF!</v>
      </c>
      <c r="O7" s="20"/>
      <c r="P7" s="20"/>
      <c r="Q7" s="20"/>
      <c r="R7" s="18"/>
      <c r="S7" s="20"/>
      <c r="T7" s="18"/>
      <c r="U7" t="s">
        <v>13</v>
      </c>
    </row>
    <row r="8" spans="1:25" x14ac:dyDescent="0.2">
      <c r="A8" s="17">
        <f t="shared" ref="A8:A39" si="3">A7+1</f>
        <v>3</v>
      </c>
      <c r="B8" s="11">
        <v>2749</v>
      </c>
      <c r="C8" s="11">
        <v>4648</v>
      </c>
      <c r="D8" s="17" t="str">
        <f>IF(B8&lt;&gt;"",IFERROR(VLOOKUP(B8,[1]SignOnSheet!$D$5:$N$40,7,FALSE),"NON_LISTED"),"")</f>
        <v>Tony Hughes-Richard Stanley</v>
      </c>
      <c r="E8" s="18" t="str">
        <f>IF(B8&lt;&gt;"",IFERROR(VLOOKUP(B8,SignOnSheet!$D$5:$K$18,3,FALSE),"NON_LISTED"),"")</f>
        <v>Hobie Tiger 18</v>
      </c>
      <c r="F8" s="18">
        <f>IF(B8&lt;&gt;"",IFERROR(VLOOKUP(B8,SignOnSheet!$D$5:$K$18,4,FALSE),"NON_LISTED"),"")</f>
        <v>1</v>
      </c>
      <c r="G8" s="18" t="str">
        <f>IF(B8&lt;&gt;"",IFERROR(VLOOKUP(B8,SignOnSheet!$D$5:$K$18,5,FALSE),"NON_LISTED"),"")</f>
        <v>A</v>
      </c>
      <c r="H8" s="18">
        <v>4</v>
      </c>
      <c r="I8" s="39">
        <f>IF(B8&lt;&gt;"",IFERROR(VLOOKUP(B8,SignOnSheet!$D$5:$K$18,2,FALSE),"NON_LISTED"),"")</f>
        <v>0</v>
      </c>
      <c r="J8" s="18">
        <f t="shared" si="0"/>
        <v>3168</v>
      </c>
      <c r="K8" s="19">
        <f t="shared" si="1"/>
        <v>3</v>
      </c>
      <c r="L8" s="19">
        <f t="shared" si="2"/>
        <v>792</v>
      </c>
      <c r="M8" s="18">
        <f>IF(ISTEXT(C8),SignOnSheet!$U$22+1,IF(C8&lt;&gt;"",IFERROR(IF(L8&gt;0,RANK(L8,IF(L$6:L$56&gt;0,L$6:L$56,),1)-COUNTIF(L$6:L$56,"=0"),IF(L8&lt;&gt;"",SignOnSheet!$U$22+1,0)),0),""))</f>
        <v>3</v>
      </c>
      <c r="N8" s="20" t="e">
        <f>IF(#REF!=N$5,IF(L8="",MAX($L$6:$L$56)+1,L8),"")</f>
        <v>#REF!</v>
      </c>
      <c r="O8" s="20"/>
      <c r="P8" s="20"/>
      <c r="Q8" s="20"/>
      <c r="R8" s="18"/>
      <c r="S8" s="20"/>
      <c r="T8" s="18"/>
      <c r="U8" t="s">
        <v>14</v>
      </c>
      <c r="V8" t="s">
        <v>15</v>
      </c>
    </row>
    <row r="9" spans="1:25" x14ac:dyDescent="0.2">
      <c r="A9" s="17">
        <f t="shared" si="3"/>
        <v>4</v>
      </c>
      <c r="B9" s="11">
        <v>2650</v>
      </c>
      <c r="C9" s="11">
        <v>4714</v>
      </c>
      <c r="D9" s="17" t="str">
        <f>IF(B9&lt;&gt;"",IFERROR(VLOOKUP(B9,[1]SignOnSheet!$D$5:$N$40,7,FALSE),"NON_LISTED"),"")</f>
        <v>Alistair Bush-Andrew Stanley</v>
      </c>
      <c r="E9" s="18" t="str">
        <f>IF(B9&lt;&gt;"",IFERROR(VLOOKUP(B9,SignOnSheet!$D$5:$K$18,3,FALSE),"NON_LISTED"),"")</f>
        <v>Hobie Tiger 18</v>
      </c>
      <c r="F9" s="18">
        <f>IF(B9&lt;&gt;"",IFERROR(VLOOKUP(B9,SignOnSheet!$D$5:$K$18,4,FALSE),"NON_LISTED"),"")</f>
        <v>1</v>
      </c>
      <c r="G9" s="18" t="str">
        <f>IF(B9&lt;&gt;"",IFERROR(VLOOKUP(B9,SignOnSheet!$D$5:$K$18,5,FALSE),"NON_LISTED"),"")</f>
        <v>A</v>
      </c>
      <c r="H9" s="18">
        <v>4</v>
      </c>
      <c r="I9" s="39">
        <f>IF(B9&lt;&gt;"",IFERROR(VLOOKUP(B9,SignOnSheet!$D$5:$K$18,2,FALSE),"NON_LISTED"),"")</f>
        <v>0</v>
      </c>
      <c r="J9" s="18">
        <f t="shared" si="0"/>
        <v>3194</v>
      </c>
      <c r="K9" s="19">
        <f t="shared" si="1"/>
        <v>4</v>
      </c>
      <c r="L9" s="19">
        <f t="shared" si="2"/>
        <v>798.5</v>
      </c>
      <c r="M9" s="18">
        <f>IF(ISTEXT(C9),SignOnSheet!$U$22+1,IF(C9&lt;&gt;"",IFERROR(IF(L9&gt;0,RANK(L9,IF(L$6:L$56&gt;0,L$6:L$56,),1)-COUNTIF(L$6:L$56,"=0"),IF(L9&lt;&gt;"",SignOnSheet!$U$22+1,0)),0),""))</f>
        <v>4</v>
      </c>
      <c r="N9" s="20" t="e">
        <f>IF(#REF!=N$5,IF(L9="",MAX($L$6:$L$56)+1,L9),"")</f>
        <v>#REF!</v>
      </c>
      <c r="O9" s="20"/>
      <c r="P9" s="20"/>
      <c r="Q9" s="20"/>
      <c r="R9" s="18"/>
      <c r="S9" s="20"/>
      <c r="T9" s="18"/>
      <c r="U9" t="s">
        <v>16</v>
      </c>
    </row>
    <row r="10" spans="1:25" x14ac:dyDescent="0.2">
      <c r="A10" s="17">
        <f t="shared" si="3"/>
        <v>5</v>
      </c>
      <c r="B10" s="11">
        <v>2643</v>
      </c>
      <c r="C10" s="11">
        <v>4754</v>
      </c>
      <c r="D10" s="17" t="str">
        <f>IF(B10&lt;&gt;"",IFERROR(VLOOKUP(B10,[1]SignOnSheet!$D$5:$N$40,7,FALSE),"NON_LISTED"),"")</f>
        <v>Paresh Patel-Matt Olivier</v>
      </c>
      <c r="E10" s="18" t="str">
        <f>IF(B10&lt;&gt;"",IFERROR(VLOOKUP(B10,SignOnSheet!$D$5:$K$18,3,FALSE),"NON_LISTED"),"")</f>
        <v>Hobie Tiger 18</v>
      </c>
      <c r="F10" s="18">
        <f>IF(B10&lt;&gt;"",IFERROR(VLOOKUP(B10,SignOnSheet!$D$5:$K$18,4,FALSE),"NON_LISTED"),"")</f>
        <v>1</v>
      </c>
      <c r="G10" s="18" t="str">
        <f>IF(B10&lt;&gt;"",IFERROR(VLOOKUP(B10,SignOnSheet!$D$5:$K$18,5,FALSE),"NON_LISTED"),"")</f>
        <v>A</v>
      </c>
      <c r="H10" s="18">
        <v>4</v>
      </c>
      <c r="I10" s="39">
        <f>IF(B10&lt;&gt;"",IFERROR(VLOOKUP(B10,SignOnSheet!$D$5:$K$18,2,FALSE),"NON_LISTED"),"")</f>
        <v>0</v>
      </c>
      <c r="J10" s="18">
        <f t="shared" si="0"/>
        <v>3234</v>
      </c>
      <c r="K10" s="19">
        <f t="shared" si="1"/>
        <v>5</v>
      </c>
      <c r="L10" s="19">
        <f t="shared" si="2"/>
        <v>808.5</v>
      </c>
      <c r="M10" s="18">
        <f>IF(ISTEXT(C10),SignOnSheet!$U$22+1,IF(C10&lt;&gt;"",IFERROR(IF(L10&gt;0,RANK(L10,IF(L$6:L$56&gt;0,L$6:L$56,),1)-COUNTIF(L$6:L$56,"=0"),IF(L10&lt;&gt;"",SignOnSheet!$U$22+1,0)),0),""))</f>
        <v>5</v>
      </c>
      <c r="N10" s="20" t="e">
        <f>IF(#REF!=N$5,IF(L10="",MAX($L$6:$L$56)+1,L10),"")</f>
        <v>#REF!</v>
      </c>
      <c r="O10" s="20"/>
      <c r="P10" s="20"/>
      <c r="Q10" s="20"/>
      <c r="R10" s="18"/>
      <c r="S10" s="20"/>
      <c r="T10" s="18"/>
    </row>
    <row r="11" spans="1:25" x14ac:dyDescent="0.2">
      <c r="A11" s="17">
        <f t="shared" si="3"/>
        <v>6</v>
      </c>
      <c r="B11" s="11">
        <v>2657</v>
      </c>
      <c r="C11" s="11">
        <v>4936</v>
      </c>
      <c r="D11" s="17" t="str">
        <f>IF(B11&lt;&gt;"",IFERROR(VLOOKUP(B11,[1]SignOnSheet!$D$5:$N$40,7,FALSE),"NON_LISTED"),"")</f>
        <v>Nick Zervos-Christian Ponnotti</v>
      </c>
      <c r="E11" s="18" t="str">
        <f>IF(B11&lt;&gt;"",IFERROR(VLOOKUP(B11,SignOnSheet!$D$5:$K$18,3,FALSE),"NON_LISTED"),"")</f>
        <v>Hobie Tiger 18</v>
      </c>
      <c r="F11" s="18">
        <f>IF(B11&lt;&gt;"",IFERROR(VLOOKUP(B11,SignOnSheet!$D$5:$K$18,4,FALSE),"NON_LISTED"),"")</f>
        <v>1</v>
      </c>
      <c r="G11" s="18" t="str">
        <f>IF(B11&lt;&gt;"",IFERROR(VLOOKUP(B11,SignOnSheet!$D$5:$K$18,5,FALSE),"NON_LISTED"),"")</f>
        <v>A</v>
      </c>
      <c r="H11" s="18">
        <v>4</v>
      </c>
      <c r="I11" s="39">
        <f>IF(B11&lt;&gt;"",IFERROR(VLOOKUP(B11,SignOnSheet!$D$5:$K$18,2,FALSE),"NON_LISTED"),"")</f>
        <v>0</v>
      </c>
      <c r="J11" s="18">
        <f t="shared" si="0"/>
        <v>3336</v>
      </c>
      <c r="K11" s="19">
        <f t="shared" si="1"/>
        <v>6</v>
      </c>
      <c r="L11" s="19">
        <f t="shared" si="2"/>
        <v>834</v>
      </c>
      <c r="M11" s="18">
        <f>IF(ISTEXT(C11),SignOnSheet!$U$22+1,IF(C11&lt;&gt;"",IFERROR(IF(L11&gt;0,RANK(L11,IF(L$6:L$56&gt;0,L$6:L$56,),1)-COUNTIF(L$6:L$56,"=0"),IF(L11&lt;&gt;"",SignOnSheet!$U$22+1,0)),0),""))</f>
        <v>6</v>
      </c>
      <c r="N11" s="20" t="e">
        <f>IF(#REF!=N$5,IF(L11="",MAX($L$6:$L$56)+1,L11),"")</f>
        <v>#REF!</v>
      </c>
      <c r="O11" s="20"/>
      <c r="P11" s="20"/>
      <c r="Q11" s="20"/>
      <c r="R11" s="18"/>
      <c r="S11" s="20"/>
      <c r="T11" s="18"/>
    </row>
    <row r="12" spans="1:25" x14ac:dyDescent="0.2">
      <c r="A12" s="17">
        <f t="shared" si="3"/>
        <v>7</v>
      </c>
      <c r="B12" s="11">
        <v>2742</v>
      </c>
      <c r="C12" s="11">
        <v>4959</v>
      </c>
      <c r="D12" s="17" t="str">
        <f>IF(B12&lt;&gt;"",IFERROR(VLOOKUP(B12,[1]SignOnSheet!$D$5:$N$40,7,FALSE),"NON_LISTED"),"")</f>
        <v>Roland van de Ven-Peter Scheren</v>
      </c>
      <c r="E12" s="18" t="str">
        <f>IF(B12&lt;&gt;"",IFERROR(VLOOKUP(B12,SignOnSheet!$D$5:$K$18,3,FALSE),"NON_LISTED"),"")</f>
        <v>Hobie Tiger 18</v>
      </c>
      <c r="F12" s="18">
        <f>IF(B12&lt;&gt;"",IFERROR(VLOOKUP(B12,SignOnSheet!$D$5:$K$18,4,FALSE),"NON_LISTED"),"")</f>
        <v>1</v>
      </c>
      <c r="G12" s="18" t="str">
        <f>IF(B12&lt;&gt;"",IFERROR(VLOOKUP(B12,SignOnSheet!$D$5:$K$18,5,FALSE),"NON_LISTED"),"")</f>
        <v>A</v>
      </c>
      <c r="H12" s="18">
        <v>4</v>
      </c>
      <c r="I12" s="39">
        <f>IF(B12&lt;&gt;"",IFERROR(VLOOKUP(B12,SignOnSheet!$D$5:$K$18,2,FALSE),"NON_LISTED"),"")</f>
        <v>0</v>
      </c>
      <c r="J12" s="18">
        <f t="shared" si="0"/>
        <v>3359</v>
      </c>
      <c r="K12" s="19">
        <f t="shared" si="1"/>
        <v>7</v>
      </c>
      <c r="L12" s="19">
        <f t="shared" si="2"/>
        <v>839.75</v>
      </c>
      <c r="M12" s="18">
        <f>IF(ISTEXT(C12),SignOnSheet!$U$22+1,IF(C12&lt;&gt;"",IFERROR(IF(L12&gt;0,RANK(L12,IF(L$6:L$56&gt;0,L$6:L$56,),1)-COUNTIF(L$6:L$56,"=0"),IF(L12&lt;&gt;"",SignOnSheet!$U$22+1,0)),0),""))</f>
        <v>7</v>
      </c>
      <c r="N12" s="20" t="e">
        <f>IF(#REF!=N$5,IF(L12="",MAX($L$6:$L$56)+1,L12),"")</f>
        <v>#REF!</v>
      </c>
      <c r="O12" s="20"/>
      <c r="P12" s="20"/>
      <c r="Q12" s="20"/>
      <c r="R12" s="18"/>
      <c r="S12" s="20"/>
      <c r="T12" s="18"/>
    </row>
    <row r="13" spans="1:25" x14ac:dyDescent="0.2">
      <c r="A13" s="17">
        <f t="shared" si="3"/>
        <v>8</v>
      </c>
      <c r="B13" s="11">
        <v>2751</v>
      </c>
      <c r="C13" s="11">
        <v>5139</v>
      </c>
      <c r="D13" s="17" t="str">
        <f>IF(B13&lt;&gt;"",IFERROR(VLOOKUP(B13,[1]SignOnSheet!$D$5:$N$40,7,FALSE),"NON_LISTED"),"")</f>
        <v>Jason Reuben-Adam Lovett</v>
      </c>
      <c r="E13" s="18" t="str">
        <f>IF(B13&lt;&gt;"",IFERROR(VLOOKUP(B13,SignOnSheet!$D$5:$K$18,3,FALSE),"NON_LISTED"),"")</f>
        <v>Hobie Tiger 18</v>
      </c>
      <c r="F13" s="18">
        <f>IF(B13&lt;&gt;"",IFERROR(VLOOKUP(B13,SignOnSheet!$D$5:$K$18,4,FALSE),"NON_LISTED"),"")</f>
        <v>1</v>
      </c>
      <c r="G13" s="18" t="str">
        <f>IF(B13&lt;&gt;"",IFERROR(VLOOKUP(B13,SignOnSheet!$D$5:$K$18,5,FALSE),"NON_LISTED"),"")</f>
        <v>A</v>
      </c>
      <c r="H13" s="18">
        <v>4</v>
      </c>
      <c r="I13" s="39">
        <f>IF(B13&lt;&gt;"",IFERROR(VLOOKUP(B13,SignOnSheet!$D$5:$K$18,2,FALSE),"NON_LISTED"),"")</f>
        <v>0</v>
      </c>
      <c r="J13" s="18">
        <f t="shared" si="0"/>
        <v>3459</v>
      </c>
      <c r="K13" s="19">
        <f t="shared" si="1"/>
        <v>8</v>
      </c>
      <c r="L13" s="19">
        <f t="shared" si="2"/>
        <v>864.75</v>
      </c>
      <c r="M13" s="18">
        <f>IF(ISTEXT(C13),SignOnSheet!$U$22+1,IF(C13&lt;&gt;"",IFERROR(IF(L13&gt;0,RANK(L13,IF(L$6:L$56&gt;0,L$6:L$56,),1)-COUNTIF(L$6:L$56,"=0"),IF(L13&lt;&gt;"",SignOnSheet!$U$22+1,0)),0),""))</f>
        <v>8</v>
      </c>
      <c r="N13" s="20" t="e">
        <f>IF(#REF!=N$5,IF(L13="",MAX($L$6:$L$56)+1,L13),"")</f>
        <v>#REF!</v>
      </c>
      <c r="O13" s="20"/>
      <c r="P13" s="20"/>
      <c r="Q13" s="20"/>
      <c r="R13" s="18"/>
      <c r="S13" s="20"/>
      <c r="T13" s="18"/>
      <c r="V13" t="e">
        <f>(L6&gt;0)+(#REF!=$N$5)</f>
        <v>#REF!</v>
      </c>
    </row>
    <row r="14" spans="1:25" x14ac:dyDescent="0.2">
      <c r="A14" s="17">
        <f t="shared" si="3"/>
        <v>9</v>
      </c>
      <c r="B14" s="11">
        <v>2471</v>
      </c>
      <c r="C14" s="11">
        <v>5150</v>
      </c>
      <c r="D14" s="17" t="str">
        <f>IF(B14&lt;&gt;"",IFERROR(VLOOKUP(B14,[1]SignOnSheet!$D$5:$N$40,7,FALSE),"NON_LISTED"),"")</f>
        <v>Mark Henderson-Shane Rumbold</v>
      </c>
      <c r="E14" s="18" t="str">
        <f>IF(B14&lt;&gt;"",IFERROR(VLOOKUP(B14,SignOnSheet!$D$5:$K$18,3,FALSE),"NON_LISTED"),"")</f>
        <v>Hobie Tiger 18</v>
      </c>
      <c r="F14" s="18">
        <f>IF(B14&lt;&gt;"",IFERROR(VLOOKUP(B14,SignOnSheet!$D$5:$K$18,4,FALSE),"NON_LISTED"),"")</f>
        <v>1</v>
      </c>
      <c r="G14" s="18" t="str">
        <f>IF(B14&lt;&gt;"",IFERROR(VLOOKUP(B14,SignOnSheet!$D$5:$K$18,5,FALSE),"NON_LISTED"),"")</f>
        <v>A</v>
      </c>
      <c r="H14" s="18">
        <v>4</v>
      </c>
      <c r="I14" s="39">
        <f>IF(B14&lt;&gt;"",IFERROR(VLOOKUP(B14,SignOnSheet!$D$5:$K$18,2,FALSE),"NON_LISTED"),"")</f>
        <v>0</v>
      </c>
      <c r="J14" s="18">
        <f t="shared" si="0"/>
        <v>3470</v>
      </c>
      <c r="K14" s="19">
        <f t="shared" si="1"/>
        <v>9</v>
      </c>
      <c r="L14" s="19">
        <f t="shared" si="2"/>
        <v>867.5</v>
      </c>
      <c r="M14" s="18">
        <f>IF(ISTEXT(C14),SignOnSheet!$U$22+1,IF(C14&lt;&gt;"",IFERROR(IF(L14&gt;0,RANK(L14,IF(L$6:L$56&gt;0,L$6:L$56,),1)-COUNTIF(L$6:L$56,"=0"),IF(L14&lt;&gt;"",SignOnSheet!$U$22+1,0)),0),""))</f>
        <v>9</v>
      </c>
      <c r="N14" s="20" t="e">
        <f>IF(#REF!=N$5,IF(L14="",MAX($L$6:$L$56)+1,L14),"")</f>
        <v>#REF!</v>
      </c>
      <c r="O14" s="20"/>
      <c r="P14" s="20"/>
      <c r="Q14" s="20"/>
      <c r="R14" s="18"/>
      <c r="S14" s="20"/>
      <c r="T14" s="18"/>
    </row>
    <row r="15" spans="1:25" x14ac:dyDescent="0.2">
      <c r="A15" s="17">
        <f t="shared" si="3"/>
        <v>10</v>
      </c>
      <c r="B15" s="11">
        <v>1659</v>
      </c>
      <c r="C15" s="11">
        <v>5223</v>
      </c>
      <c r="D15" s="17" t="str">
        <f>IF(B15&lt;&gt;"",IFERROR(VLOOKUP(B15,[1]SignOnSheet!$D$5:$N$40,7,FALSE),"NON_LISTED"),"")</f>
        <v>Michael Sulzer-Andreas Schmidt</v>
      </c>
      <c r="E15" s="18" t="str">
        <f>IF(B15&lt;&gt;"",IFERROR(VLOOKUP(B15,SignOnSheet!$D$5:$K$18,3,FALSE),"NON_LISTED"),"")</f>
        <v>Nacra F18 Infusion</v>
      </c>
      <c r="F15" s="18">
        <f>IF(B15&lt;&gt;"",IFERROR(VLOOKUP(B15,SignOnSheet!$D$5:$K$18,4,FALSE),"NON_LISTED"),"")</f>
        <v>1</v>
      </c>
      <c r="G15" s="18" t="str">
        <f>IF(B15&lt;&gt;"",IFERROR(VLOOKUP(B15,SignOnSheet!$D$5:$K$18,5,FALSE),"NON_LISTED"),"")</f>
        <v>A</v>
      </c>
      <c r="H15" s="18">
        <v>4</v>
      </c>
      <c r="I15" s="39">
        <f>IF(B15&lt;&gt;"",IFERROR(VLOOKUP(B15,SignOnSheet!$D$5:$K$18,2,FALSE),"NON_LISTED"),"")</f>
        <v>0</v>
      </c>
      <c r="J15" s="18">
        <f t="shared" si="0"/>
        <v>3503</v>
      </c>
      <c r="K15" s="19">
        <f t="shared" si="1"/>
        <v>10</v>
      </c>
      <c r="L15" s="19">
        <f t="shared" si="2"/>
        <v>875.75</v>
      </c>
      <c r="M15" s="18">
        <f>IF(ISTEXT(C15),SignOnSheet!$U$22+1,IF(C15&lt;&gt;"",IFERROR(IF(L15&gt;0,RANK(L15,IF(L$6:L$56&gt;0,L$6:L$56,),1)-COUNTIF(L$6:L$56,"=0"),IF(L15&lt;&gt;"",SignOnSheet!$U$22+1,0)),0),""))</f>
        <v>10</v>
      </c>
      <c r="N15" s="20" t="e">
        <f>IF(#REF!=N$5,IF(L15="",MAX($L$6:$L$56)+1,L15),"")</f>
        <v>#REF!</v>
      </c>
      <c r="O15" s="20"/>
      <c r="P15" s="20"/>
      <c r="Q15" s="20"/>
      <c r="R15" s="18"/>
      <c r="S15" s="20"/>
      <c r="T15" s="18"/>
    </row>
    <row r="16" spans="1:25" x14ac:dyDescent="0.2">
      <c r="A16" s="17">
        <f t="shared" si="3"/>
        <v>11</v>
      </c>
      <c r="B16" s="11"/>
      <c r="C16" s="11"/>
      <c r="D16" s="17" t="str">
        <f>IF(B16&lt;&gt;"",IFERROR(VLOOKUP(B16,SignOnSheet!$D$5:$N$18,7,FALSE),"NON_LISTED"),"")</f>
        <v/>
      </c>
      <c r="E16" s="18" t="str">
        <f>IF(B16&lt;&gt;"",IFERROR(VLOOKUP(B16,SignOnSheet!$D$5:$K$18,3,FALSE),"NON_LISTED"),"")</f>
        <v/>
      </c>
      <c r="F16" s="18" t="str">
        <f>IF(B16&lt;&gt;"",IFERROR(VLOOKUP(B16,SignOnSheet!$D$5:$K$18,4,FALSE),"NON_LISTED"),"")</f>
        <v/>
      </c>
      <c r="G16" s="18" t="str">
        <f>IF(B16&lt;&gt;"",IFERROR(VLOOKUP(B16,SignOnSheet!$D$5:$K$18,5,FALSE),"NON_LISTED"),"")</f>
        <v/>
      </c>
      <c r="H16" s="18"/>
      <c r="I16" s="39" t="str">
        <f>IF(B16&lt;&gt;"",IFERROR(VLOOKUP(B16,SignOnSheet!$D$5:$K$18,2,FALSE),"NON_LISTED"),"")</f>
        <v/>
      </c>
      <c r="J16" s="18" t="str">
        <f t="shared" si="0"/>
        <v/>
      </c>
      <c r="K16" s="19" t="str">
        <f t="shared" si="1"/>
        <v/>
      </c>
      <c r="L16" s="19" t="str">
        <f t="shared" si="2"/>
        <v/>
      </c>
      <c r="M16" s="18" t="str">
        <f>IF(ISTEXT(C16),SignOnSheet!$U$22+1,IF(C16&lt;&gt;"",IFERROR(IF(L16&gt;0,RANK(L16,IF(L$6:L$56&gt;0,L$6:L$56,),1)-COUNTIF(L$6:L$56,"=0"),IF(L16&lt;&gt;"",SignOnSheet!$U$22+1,0)),0),""))</f>
        <v/>
      </c>
      <c r="N16" s="20" t="e">
        <f>IF(#REF!=N$5,IF(L16="",MAX($L$6:$L$56)+1,L16),"")</f>
        <v>#REF!</v>
      </c>
      <c r="O16" s="20"/>
      <c r="P16" s="20"/>
      <c r="Q16" s="20"/>
      <c r="R16" s="18"/>
      <c r="S16" s="20"/>
      <c r="T16" s="18"/>
    </row>
    <row r="17" spans="1:20" x14ac:dyDescent="0.2">
      <c r="A17" s="17">
        <f t="shared" si="3"/>
        <v>12</v>
      </c>
      <c r="B17" s="11"/>
      <c r="C17" s="11"/>
      <c r="D17" s="17" t="str">
        <f>IF(B17&lt;&gt;"",IFERROR(VLOOKUP(B17,SignOnSheet!$D$5:$N$18,7,FALSE),"NON_LISTED"),"")</f>
        <v/>
      </c>
      <c r="E17" s="18" t="str">
        <f>IF(B17&lt;&gt;"",IFERROR(VLOOKUP(B17,SignOnSheet!$D$5:$K$18,3,FALSE),"NON_LISTED"),"")</f>
        <v/>
      </c>
      <c r="F17" s="18" t="str">
        <f>IF(B17&lt;&gt;"",IFERROR(VLOOKUP(B17,SignOnSheet!$D$5:$K$18,4,FALSE),"NON_LISTED"),"")</f>
        <v/>
      </c>
      <c r="G17" s="18" t="str">
        <f>IF(B17&lt;&gt;"",IFERROR(VLOOKUP(B17,SignOnSheet!$D$5:$K$18,5,FALSE),"NON_LISTED"),"")</f>
        <v/>
      </c>
      <c r="H17" s="18"/>
      <c r="I17" s="39" t="str">
        <f>IF(B17&lt;&gt;"",IFERROR(VLOOKUP(B17,SignOnSheet!$D$5:$K$18,2,FALSE),"NON_LISTED"),"")</f>
        <v/>
      </c>
      <c r="J17" s="18" t="str">
        <f t="shared" si="0"/>
        <v/>
      </c>
      <c r="K17" s="19" t="str">
        <f t="shared" si="1"/>
        <v/>
      </c>
      <c r="L17" s="19" t="str">
        <f t="shared" si="2"/>
        <v/>
      </c>
      <c r="M17" s="18" t="str">
        <f>IF(ISTEXT(C17),SignOnSheet!$U$22+1,IF(C17&lt;&gt;"",IFERROR(IF(L17&gt;0,RANK(L17,IF(L$6:L$56&gt;0,L$6:L$56,),1)-COUNTIF(L$6:L$56,"=0"),IF(L17&lt;&gt;"",SignOnSheet!$U$22+1,0)),0),""))</f>
        <v/>
      </c>
      <c r="N17" s="20" t="e">
        <f>IF(#REF!=N$5,IF(L17="",MAX($L$6:$L$56)+1,L17),"")</f>
        <v>#REF!</v>
      </c>
      <c r="O17" s="20"/>
      <c r="P17" s="20"/>
      <c r="Q17" s="20"/>
      <c r="R17" s="18"/>
      <c r="S17" s="20"/>
      <c r="T17" s="18"/>
    </row>
    <row r="18" spans="1:20" x14ac:dyDescent="0.2">
      <c r="A18" s="17">
        <f t="shared" si="3"/>
        <v>13</v>
      </c>
      <c r="B18" s="35"/>
      <c r="C18" s="35"/>
      <c r="D18" s="17" t="str">
        <f>IF(B18&lt;&gt;"",IFERROR(VLOOKUP(B18,SignOnSheet!$D$5:$N$18,7,FALSE),"NON_LISTED"),"")</f>
        <v/>
      </c>
      <c r="E18" s="18" t="str">
        <f>IF(B18&lt;&gt;"",IFERROR(VLOOKUP(B18,SignOnSheet!$D$5:$K$18,3,FALSE),"NON_LISTED"),"")</f>
        <v/>
      </c>
      <c r="F18" s="18" t="str">
        <f>IF(B18&lt;&gt;"",IFERROR(VLOOKUP(B18,SignOnSheet!$D$5:$K$18,4,FALSE),"NON_LISTED"),"")</f>
        <v/>
      </c>
      <c r="G18" s="18" t="str">
        <f>IF(B18&lt;&gt;"",IFERROR(VLOOKUP(B18,SignOnSheet!$D$5:$K$18,5,FALSE),"NON_LISTED"),"")</f>
        <v/>
      </c>
      <c r="H18" s="18"/>
      <c r="I18" s="39" t="str">
        <f>IF(B18&lt;&gt;"",IFERROR(VLOOKUP(B18,SignOnSheet!$D$5:$K$18,2,FALSE),"NON_LISTED"),"")</f>
        <v/>
      </c>
      <c r="J18" s="18" t="str">
        <f t="shared" si="0"/>
        <v/>
      </c>
      <c r="K18" s="19" t="str">
        <f t="shared" si="1"/>
        <v/>
      </c>
      <c r="L18" s="19" t="str">
        <f t="shared" si="2"/>
        <v/>
      </c>
      <c r="M18" s="18" t="str">
        <f>IF(ISTEXT(C18),SignOnSheet!$U$22+1,IF(C18&lt;&gt;"",IFERROR(IF(L18&gt;0,RANK(L18,IF(L$6:L$56&gt;0,L$6:L$56,),1)-COUNTIF(L$6:L$56,"=0"),IF(L18&lt;&gt;"",SignOnSheet!$U$22+1,0)),0),""))</f>
        <v/>
      </c>
      <c r="N18" s="20" t="e">
        <f>IF(#REF!=N$5,IF(L18="",MAX($L$6:$L$56)+1,L18),"")</f>
        <v>#REF!</v>
      </c>
      <c r="O18" s="20"/>
      <c r="P18" s="20"/>
      <c r="Q18" s="20"/>
      <c r="R18" s="18"/>
      <c r="S18" s="20"/>
      <c r="T18" s="18"/>
    </row>
    <row r="19" spans="1:20" x14ac:dyDescent="0.2">
      <c r="A19" s="17">
        <f t="shared" si="3"/>
        <v>14</v>
      </c>
      <c r="B19" s="11"/>
      <c r="C19" s="11"/>
      <c r="D19" s="17" t="str">
        <f>IF(B19&lt;&gt;"",IFERROR(VLOOKUP(B19,SignOnSheet!$D$5:$N$18,7,FALSE),"NON_LISTED"),"")</f>
        <v/>
      </c>
      <c r="E19" s="18" t="str">
        <f>IF(B19&lt;&gt;"",IFERROR(VLOOKUP(B19,SignOnSheet!$D$5:$K$18,3,FALSE),"NON_LISTED"),"")</f>
        <v/>
      </c>
      <c r="F19" s="18" t="str">
        <f>IF(B19&lt;&gt;"",IFERROR(VLOOKUP(B19,SignOnSheet!$D$5:$K$18,4,FALSE),"NON_LISTED"),"")</f>
        <v/>
      </c>
      <c r="G19" s="18" t="str">
        <f>IF(B19&lt;&gt;"",IFERROR(VLOOKUP(B19,SignOnSheet!$D$5:$K$18,5,FALSE),"NON_LISTED"),"")</f>
        <v/>
      </c>
      <c r="H19" s="18"/>
      <c r="I19" s="39" t="str">
        <f>IF(B19&lt;&gt;"",IFERROR(VLOOKUP(B19,SignOnSheet!$D$5:$K$18,2,FALSE),"NON_LISTED"),"")</f>
        <v/>
      </c>
      <c r="J19" s="18" t="str">
        <f t="shared" si="0"/>
        <v/>
      </c>
      <c r="K19" s="19" t="str">
        <f t="shared" si="1"/>
        <v/>
      </c>
      <c r="L19" s="19" t="str">
        <f t="shared" si="2"/>
        <v/>
      </c>
      <c r="M19" s="18" t="str">
        <f>IF(ISTEXT(C19),SignOnSheet!$U$22+1,IF(C19&lt;&gt;"",IFERROR(IF(L19&gt;0,RANK(L19,IF(L$6:L$56&gt;0,L$6:L$56,),1)-COUNTIF(L$6:L$56,"=0"),IF(L19&lt;&gt;"",SignOnSheet!$U$22+1,0)),0),""))</f>
        <v/>
      </c>
      <c r="N19" s="20" t="e">
        <f>IF(#REF!=N$5,IF(L19="",MAX($L$6:$L$56)+1,L19),"")</f>
        <v>#REF!</v>
      </c>
      <c r="O19" s="20"/>
      <c r="P19" s="20"/>
      <c r="Q19" s="20"/>
      <c r="R19" s="18"/>
      <c r="S19" s="20"/>
      <c r="T19" s="18"/>
    </row>
    <row r="20" spans="1:20" x14ac:dyDescent="0.2">
      <c r="A20" s="17">
        <f t="shared" si="3"/>
        <v>15</v>
      </c>
      <c r="B20" s="11"/>
      <c r="C20" s="11"/>
      <c r="D20" s="17" t="str">
        <f>IF(B20&lt;&gt;"",IFERROR(VLOOKUP(B20,SignOnSheet!$D$5:$N$18,7,FALSE),"NON_LISTED"),"")</f>
        <v/>
      </c>
      <c r="E20" s="18" t="str">
        <f>IF(B20&lt;&gt;"",IFERROR(VLOOKUP(B20,SignOnSheet!$D$5:$K$18,3,FALSE),"NON_LISTED"),"")</f>
        <v/>
      </c>
      <c r="F20" s="18" t="str">
        <f>IF(B20&lt;&gt;"",IFERROR(VLOOKUP(B20,SignOnSheet!$D$5:$K$18,4,FALSE),"NON_LISTED"),"")</f>
        <v/>
      </c>
      <c r="G20" s="18" t="str">
        <f>IF(B20&lt;&gt;"",IFERROR(VLOOKUP(B20,SignOnSheet!$D$5:$K$18,5,FALSE),"NON_LISTED"),"")</f>
        <v/>
      </c>
      <c r="H20" s="18"/>
      <c r="I20" s="39" t="str">
        <f>IF(B20&lt;&gt;"",IFERROR(VLOOKUP(B20,SignOnSheet!$D$5:$K$18,2,FALSE),"NON_LISTED"),"")</f>
        <v/>
      </c>
      <c r="J20" s="18" t="str">
        <f t="shared" si="0"/>
        <v/>
      </c>
      <c r="K20" s="19" t="str">
        <f t="shared" si="1"/>
        <v/>
      </c>
      <c r="L20" s="19" t="str">
        <f t="shared" si="2"/>
        <v/>
      </c>
      <c r="M20" s="18" t="str">
        <f>IF(ISTEXT(C20),SignOnSheet!$U$22+1,IF(C20&lt;&gt;"",IFERROR(IF(L20&gt;0,RANK(L20,IF(L$6:L$56&gt;0,L$6:L$56,),1)-COUNTIF(L$6:L$56,"=0"),IF(L20&lt;&gt;"",SignOnSheet!$U$22+1,0)),0),""))</f>
        <v/>
      </c>
      <c r="N20" s="20" t="e">
        <f>IF(#REF!=N$5,IF(L20="",MAX($L$6:$L$56)+1,L20),"")</f>
        <v>#REF!</v>
      </c>
      <c r="O20" s="20"/>
      <c r="P20" s="20"/>
      <c r="Q20" s="20"/>
      <c r="R20" s="18"/>
      <c r="S20" s="20"/>
      <c r="T20" s="18"/>
    </row>
    <row r="21" spans="1:20" x14ac:dyDescent="0.2">
      <c r="A21" s="17">
        <f t="shared" si="3"/>
        <v>16</v>
      </c>
      <c r="B21" s="11"/>
      <c r="C21" s="11"/>
      <c r="D21" s="17" t="str">
        <f>IF(B21&lt;&gt;"",IFERROR(VLOOKUP(B21,SignOnSheet!$D$5:$N$18,7,FALSE),"NON_LISTED"),"")</f>
        <v/>
      </c>
      <c r="E21" s="18" t="str">
        <f>IF(B21&lt;&gt;"",IFERROR(VLOOKUP(B21,SignOnSheet!$D$5:$K$18,3,FALSE),"NON_LISTED"),"")</f>
        <v/>
      </c>
      <c r="F21" s="18" t="str">
        <f>IF(B21&lt;&gt;"",IFERROR(VLOOKUP(B21,SignOnSheet!$D$5:$K$18,4,FALSE),"NON_LISTED"),"")</f>
        <v/>
      </c>
      <c r="G21" s="18" t="str">
        <f>IF(B21&lt;&gt;"",IFERROR(VLOOKUP(B21,SignOnSheet!$D$5:$K$18,5,FALSE),"NON_LISTED"),"")</f>
        <v/>
      </c>
      <c r="H21" s="18"/>
      <c r="I21" s="39" t="str">
        <f>IF(B21&lt;&gt;"",IFERROR(VLOOKUP(B21,SignOnSheet!$D$5:$K$18,2,FALSE),"NON_LISTED"),"")</f>
        <v/>
      </c>
      <c r="J21" s="18" t="str">
        <f t="shared" si="0"/>
        <v/>
      </c>
      <c r="K21" s="19" t="str">
        <f t="shared" si="1"/>
        <v/>
      </c>
      <c r="L21" s="19" t="str">
        <f t="shared" si="2"/>
        <v/>
      </c>
      <c r="M21" s="18" t="str">
        <f>IF(ISTEXT(C21),SignOnSheet!$U$22+1,IF(C21&lt;&gt;"",IFERROR(IF(L21&gt;0,RANK(L21,IF(L$6:L$56&gt;0,L$6:L$56,),1)-COUNTIF(L$6:L$56,"=0"),IF(L21&lt;&gt;"",SignOnSheet!$U$22+1,0)),0),""))</f>
        <v/>
      </c>
      <c r="N21" s="20" t="e">
        <f>IF(#REF!=N$5,IF(L21="",MAX($L$6:$L$56)+1,L21),"")</f>
        <v>#REF!</v>
      </c>
      <c r="O21" s="20"/>
      <c r="P21" s="20"/>
      <c r="Q21" s="20"/>
      <c r="R21" s="18"/>
      <c r="S21" s="20"/>
      <c r="T21" s="18"/>
    </row>
    <row r="22" spans="1:20" x14ac:dyDescent="0.2">
      <c r="A22" s="17">
        <f t="shared" si="3"/>
        <v>17</v>
      </c>
      <c r="B22" s="11"/>
      <c r="C22" s="11"/>
      <c r="D22" s="17" t="str">
        <f>IF(B22&lt;&gt;"",IFERROR(VLOOKUP(B22,SignOnSheet!$D$5:$N$18,7,FALSE),"NON_LISTED"),"")</f>
        <v/>
      </c>
      <c r="E22" s="18" t="str">
        <f>IF(B22&lt;&gt;"",IFERROR(VLOOKUP(B22,SignOnSheet!$D$5:$K$18,3,FALSE),"NON_LISTED"),"")</f>
        <v/>
      </c>
      <c r="F22" s="18" t="str">
        <f>IF(B22&lt;&gt;"",IFERROR(VLOOKUP(B22,SignOnSheet!$D$5:$K$18,4,FALSE),"NON_LISTED"),"")</f>
        <v/>
      </c>
      <c r="G22" s="18" t="str">
        <f>IF(B22&lt;&gt;"",IFERROR(VLOOKUP(B22,SignOnSheet!$D$5:$K$18,5,FALSE),"NON_LISTED"),"")</f>
        <v/>
      </c>
      <c r="H22" s="18"/>
      <c r="I22" s="39" t="str">
        <f>IF(B22&lt;&gt;"",IFERROR(VLOOKUP(B22,SignOnSheet!$D$5:$K$18,2,FALSE),"NON_LISTED"),"")</f>
        <v/>
      </c>
      <c r="J22" s="18" t="str">
        <f t="shared" si="0"/>
        <v/>
      </c>
      <c r="K22" s="19" t="str">
        <f t="shared" si="1"/>
        <v/>
      </c>
      <c r="L22" s="19" t="str">
        <f t="shared" si="2"/>
        <v/>
      </c>
      <c r="M22" s="18" t="str">
        <f>IF(ISTEXT(C22),SignOnSheet!$U$22+1,IF(C22&lt;&gt;"",IFERROR(IF(L22&gt;0,RANK(L22,IF(L$6:L$56&gt;0,L$6:L$56,),1)-COUNTIF(L$6:L$56,"=0"),IF(L22&lt;&gt;"",SignOnSheet!$U$22+1,0)),0),""))</f>
        <v/>
      </c>
      <c r="N22" s="20" t="e">
        <f>IF(#REF!=N$5,IF(L22="",MAX($L$6:$L$56)+1,L22),"")</f>
        <v>#REF!</v>
      </c>
      <c r="O22" s="20"/>
      <c r="P22" s="20"/>
      <c r="Q22" s="20"/>
      <c r="R22" s="18"/>
      <c r="S22" s="20"/>
      <c r="T22" s="18"/>
    </row>
    <row r="23" spans="1:20" x14ac:dyDescent="0.2">
      <c r="A23" s="17">
        <f t="shared" si="3"/>
        <v>18</v>
      </c>
      <c r="B23" s="11"/>
      <c r="C23" s="92"/>
      <c r="D23" s="17" t="str">
        <f>IF(B23&lt;&gt;"",IFERROR(VLOOKUP(B23,SignOnSheet!$D$5:$N$18,7,FALSE),"NON_LISTED"),"")</f>
        <v/>
      </c>
      <c r="E23" s="18" t="str">
        <f>IF(B23&lt;&gt;"",IFERROR(VLOOKUP(B23,SignOnSheet!$D$5:$K$18,3,FALSE),"NON_LISTED"),"")</f>
        <v/>
      </c>
      <c r="F23" s="18" t="str">
        <f>IF(B23&lt;&gt;"",IFERROR(VLOOKUP(B23,SignOnSheet!$D$5:$K$18,4,FALSE),"NON_LISTED"),"")</f>
        <v/>
      </c>
      <c r="G23" s="18" t="str">
        <f>IF(B23&lt;&gt;"",IFERROR(VLOOKUP(B23,SignOnSheet!$D$5:$K$18,5,FALSE),"NON_LISTED"),"")</f>
        <v/>
      </c>
      <c r="H23" s="18"/>
      <c r="I23" s="39" t="str">
        <f>IF(B23&lt;&gt;"",IFERROR(VLOOKUP(B23,SignOnSheet!$D$5:$K$18,2,FALSE),"NON_LISTED"),"")</f>
        <v/>
      </c>
      <c r="J23" s="18" t="str">
        <f t="shared" si="0"/>
        <v/>
      </c>
      <c r="K23" s="19" t="str">
        <f t="shared" si="1"/>
        <v/>
      </c>
      <c r="L23" s="19" t="str">
        <f t="shared" si="2"/>
        <v/>
      </c>
      <c r="M23" s="18" t="str">
        <f>IF(ISTEXT(C23),SignOnSheet!$U$22+1,IF(C23&lt;&gt;"",IFERROR(IF(L23&gt;0,RANK(L23,IF(L$6:L$56&gt;0,L$6:L$56,),1)-COUNTIF(L$6:L$56,"=0"),IF(L23&lt;&gt;"",SignOnSheet!$U$22+1,0)),0),""))</f>
        <v/>
      </c>
      <c r="N23" s="20" t="e">
        <f>IF(#REF!=N$5,IF(L23="",MAX($L$6:$L$56)+1,L23),"")</f>
        <v>#REF!</v>
      </c>
      <c r="O23" s="20"/>
      <c r="P23" s="20"/>
      <c r="Q23" s="20"/>
      <c r="R23" s="18"/>
      <c r="S23" s="20"/>
      <c r="T23" s="18"/>
    </row>
    <row r="24" spans="1:20" x14ac:dyDescent="0.2">
      <c r="A24" s="17">
        <f t="shared" si="3"/>
        <v>19</v>
      </c>
      <c r="B24" s="11"/>
      <c r="C24" s="94"/>
      <c r="D24" s="17" t="str">
        <f>IF(B24&lt;&gt;"",IFERROR(VLOOKUP(B24,SignOnSheet!$D$5:$N$18,7,FALSE),"NON_LISTED"),"")</f>
        <v/>
      </c>
      <c r="E24" s="18" t="str">
        <f>IF(B24&lt;&gt;"",IFERROR(VLOOKUP(B24,SignOnSheet!$D$5:$K$18,3,FALSE),"NON_LISTED"),"")</f>
        <v/>
      </c>
      <c r="F24" s="18" t="str">
        <f>IF(B24&lt;&gt;"",IFERROR(VLOOKUP(B24,SignOnSheet!$D$5:$K$18,4,FALSE),"NON_LISTED"),"")</f>
        <v/>
      </c>
      <c r="G24" s="18" t="str">
        <f>IF(B24&lt;&gt;"",IFERROR(VLOOKUP(B24,SignOnSheet!$D$5:$K$18,5,FALSE),"NON_LISTED"),"")</f>
        <v/>
      </c>
      <c r="H24" s="18"/>
      <c r="I24" s="39" t="str">
        <f>IF(B24&lt;&gt;"",IFERROR(VLOOKUP(B24,SignOnSheet!$D$5:$K$18,2,FALSE),"NON_LISTED"),"")</f>
        <v/>
      </c>
      <c r="J24" s="18" t="str">
        <f t="shared" si="0"/>
        <v/>
      </c>
      <c r="K24" s="19" t="str">
        <f t="shared" si="1"/>
        <v/>
      </c>
      <c r="L24" s="19" t="str">
        <f t="shared" si="2"/>
        <v/>
      </c>
      <c r="M24" s="18" t="str">
        <f>IF(ISTEXT(C24),SignOnSheet!$U$22+1,IF(C24&lt;&gt;"",IFERROR(IF(L24&gt;0,RANK(L24,IF(L$6:L$56&gt;0,L$6:L$56,),1)-COUNTIF(L$6:L$56,"=0"),IF(L24&lt;&gt;"",SignOnSheet!$U$22+1,0)),0),""))</f>
        <v/>
      </c>
      <c r="N24" s="20" t="e">
        <f>IF(#REF!=N$5,IF(L24="",MAX($L$6:$L$56)+1,L24),"")</f>
        <v>#REF!</v>
      </c>
      <c r="O24" s="20"/>
      <c r="P24" s="20"/>
      <c r="Q24" s="20"/>
      <c r="R24" s="18"/>
      <c r="S24" s="20"/>
      <c r="T24" s="18"/>
    </row>
    <row r="25" spans="1:20" x14ac:dyDescent="0.2">
      <c r="A25" s="17">
        <f t="shared" si="3"/>
        <v>20</v>
      </c>
      <c r="B25" s="11"/>
      <c r="C25" s="11"/>
      <c r="D25" s="17" t="str">
        <f>IF(B25&lt;&gt;"",IFERROR(VLOOKUP(B25,SignOnSheet!$D$5:$N$18,7,FALSE),"NON_LISTED"),"")</f>
        <v/>
      </c>
      <c r="E25" s="18" t="str">
        <f>IF(B25&lt;&gt;"",IFERROR(VLOOKUP(B25,SignOnSheet!$D$5:$K$18,3,FALSE),"NON_LISTED"),"")</f>
        <v/>
      </c>
      <c r="F25" s="18" t="str">
        <f>IF(B25&lt;&gt;"",IFERROR(VLOOKUP(B25,SignOnSheet!$D$5:$K$18,4,FALSE),"NON_LISTED"),"")</f>
        <v/>
      </c>
      <c r="G25" s="18" t="str">
        <f>IF(B25&lt;&gt;"",IFERROR(VLOOKUP(B25,SignOnSheet!$D$5:$K$18,5,FALSE),"NON_LISTED"),"")</f>
        <v/>
      </c>
      <c r="H25" s="18"/>
      <c r="I25" s="39" t="str">
        <f>IF(B25&lt;&gt;"",IFERROR(VLOOKUP(B25,SignOnSheet!$D$5:$K$18,2,FALSE),"NON_LISTED"),"")</f>
        <v/>
      </c>
      <c r="J25" s="18" t="str">
        <f t="shared" si="0"/>
        <v/>
      </c>
      <c r="K25" s="19" t="str">
        <f t="shared" si="1"/>
        <v/>
      </c>
      <c r="L25" s="19" t="str">
        <f t="shared" si="2"/>
        <v/>
      </c>
      <c r="M25" s="18" t="str">
        <f>IF(ISTEXT(C25),SignOnSheet!$U$22+1,IF(C25&lt;&gt;"",IFERROR(IF(L25&gt;0,RANK(L25,IF(L$6:L$56&gt;0,L$6:L$56,),1)-COUNTIF(L$6:L$56,"=0"),IF(L25&lt;&gt;"",SignOnSheet!$U$22+1,0)),0),""))</f>
        <v/>
      </c>
      <c r="N25" s="20" t="e">
        <f>IF(#REF!=N$5,IF(L25="",MAX($L$6:$L$56)+1,L25),"")</f>
        <v>#REF!</v>
      </c>
      <c r="O25" s="20"/>
      <c r="P25" s="20"/>
      <c r="Q25" s="20"/>
      <c r="R25" s="18"/>
      <c r="S25" s="20"/>
      <c r="T25" s="18"/>
    </row>
    <row r="26" spans="1:20" x14ac:dyDescent="0.2">
      <c r="A26" s="17">
        <f t="shared" si="3"/>
        <v>21</v>
      </c>
      <c r="B26" s="11"/>
      <c r="C26" s="11"/>
      <c r="D26" s="17" t="str">
        <f>IF(B26&lt;&gt;"",IFERROR(VLOOKUP(B26,SignOnSheet!$D$5:$N$18,7,FALSE),"NON_LISTED"),"")</f>
        <v/>
      </c>
      <c r="E26" s="18" t="str">
        <f>IF(B26&lt;&gt;"",IFERROR(VLOOKUP(B26,SignOnSheet!$D$5:$K$18,3,FALSE),"NON_LISTED"),"")</f>
        <v/>
      </c>
      <c r="F26" s="18" t="str">
        <f>IF(B26&lt;&gt;"",IFERROR(VLOOKUP(B26,SignOnSheet!$D$5:$K$18,4,FALSE),"NON_LISTED"),"")</f>
        <v/>
      </c>
      <c r="G26" s="18" t="str">
        <f>IF(B26&lt;&gt;"",IFERROR(VLOOKUP(B26,SignOnSheet!$D$5:$K$18,5,FALSE),"NON_LISTED"),"")</f>
        <v/>
      </c>
      <c r="H26" s="18"/>
      <c r="I26" s="39" t="str">
        <f>IF(B26&lt;&gt;"",IFERROR(VLOOKUP(B26,SignOnSheet!$D$5:$K$18,2,FALSE),"NON_LISTED"),"")</f>
        <v/>
      </c>
      <c r="J26" s="18" t="str">
        <f t="shared" si="0"/>
        <v/>
      </c>
      <c r="K26" s="19" t="str">
        <f t="shared" si="1"/>
        <v/>
      </c>
      <c r="L26" s="19" t="str">
        <f t="shared" si="2"/>
        <v/>
      </c>
      <c r="M26" s="18" t="str">
        <f>IF(ISTEXT(C26),SignOnSheet!$U$22+1,IF(C26&lt;&gt;"",IFERROR(IF(L26&gt;0,RANK(L26,IF(L$6:L$56&gt;0,L$6:L$56,),1)-COUNTIF(L$6:L$56,"=0"),IF(L26&lt;&gt;"",SignOnSheet!$U$22+1,0)),0),""))</f>
        <v/>
      </c>
      <c r="N26" s="20" t="e">
        <f>IF(#REF!=N$5,IF(L26="",MAX($L$6:$L$56)+1,L26),"")</f>
        <v>#REF!</v>
      </c>
      <c r="O26" s="20"/>
      <c r="P26" s="20"/>
      <c r="Q26" s="20"/>
      <c r="R26" s="18"/>
      <c r="S26" s="20"/>
      <c r="T26" s="18"/>
    </row>
    <row r="27" spans="1:20" x14ac:dyDescent="0.2">
      <c r="A27" s="17">
        <f t="shared" si="3"/>
        <v>22</v>
      </c>
      <c r="B27" s="11"/>
      <c r="C27" s="11"/>
      <c r="D27" s="17" t="str">
        <f>IF(B27&lt;&gt;"",IFERROR(VLOOKUP(B27,SignOnSheet!$D$5:$N$18,7,FALSE),"NON_LISTED"),"")</f>
        <v/>
      </c>
      <c r="E27" s="18" t="str">
        <f>IF(B27&lt;&gt;"",IFERROR(VLOOKUP(B27,SignOnSheet!$D$5:$K$18,3,FALSE),"NON_LISTED"),"")</f>
        <v/>
      </c>
      <c r="F27" s="18" t="str">
        <f>IF(B27&lt;&gt;"",IFERROR(VLOOKUP(B27,SignOnSheet!$D$5:$K$18,4,FALSE),"NON_LISTED"),"")</f>
        <v/>
      </c>
      <c r="G27" s="18" t="str">
        <f>IF(B27&lt;&gt;"",IFERROR(VLOOKUP(B27,SignOnSheet!$D$5:$K$18,5,FALSE),"NON_LISTED"),"")</f>
        <v/>
      </c>
      <c r="H27" s="18"/>
      <c r="I27" s="39" t="str">
        <f>IF(B27&lt;&gt;"",IFERROR(VLOOKUP(B27,SignOnSheet!$D$5:$K$18,2,FALSE),"NON_LISTED"),"")</f>
        <v/>
      </c>
      <c r="J27" s="18" t="str">
        <f t="shared" si="0"/>
        <v/>
      </c>
      <c r="K27" s="19" t="str">
        <f t="shared" si="1"/>
        <v/>
      </c>
      <c r="L27" s="19" t="str">
        <f t="shared" si="2"/>
        <v/>
      </c>
      <c r="M27" s="18" t="str">
        <f>IF(ISTEXT(C27),SignOnSheet!$U$22+1,IF(C27&lt;&gt;"",IFERROR(IF(L27&gt;0,RANK(L27,IF(L$6:L$56&gt;0,L$6:L$56,),1)-COUNTIF(L$6:L$56,"=0"),IF(L27&lt;&gt;"",SignOnSheet!$U$22+1,0)),0),""))</f>
        <v/>
      </c>
      <c r="N27" s="20" t="e">
        <f>IF(#REF!=N$5,IF(L27="",MAX($L$6:$L$56)+1,L27),"")</f>
        <v>#REF!</v>
      </c>
      <c r="O27" s="20"/>
      <c r="P27" s="20"/>
      <c r="Q27" s="20"/>
      <c r="R27" s="18"/>
      <c r="S27" s="20"/>
      <c r="T27" s="18"/>
    </row>
    <row r="28" spans="1:20" x14ac:dyDescent="0.2">
      <c r="A28" s="17">
        <f t="shared" si="3"/>
        <v>23</v>
      </c>
      <c r="B28" s="11"/>
      <c r="C28" s="11"/>
      <c r="D28" s="17" t="str">
        <f>IF(B28&lt;&gt;"",IFERROR(VLOOKUP(B28,SignOnSheet!$D$5:$N$18,7,FALSE),"NON_LISTED"),"")</f>
        <v/>
      </c>
      <c r="E28" s="18" t="str">
        <f>IF(B28&lt;&gt;"",IFERROR(VLOOKUP(B28,SignOnSheet!$D$5:$K$18,3,FALSE),"NON_LISTED"),"")</f>
        <v/>
      </c>
      <c r="F28" s="18" t="str">
        <f>IF(B28&lt;&gt;"",IFERROR(VLOOKUP(B28,SignOnSheet!$D$5:$K$18,4,FALSE),"NON_LISTED"),"")</f>
        <v/>
      </c>
      <c r="G28" s="18" t="str">
        <f>IF(B28&lt;&gt;"",IFERROR(VLOOKUP(B28,SignOnSheet!$D$5:$K$18,5,FALSE),"NON_LISTED"),"")</f>
        <v/>
      </c>
      <c r="H28" s="18"/>
      <c r="I28" s="39" t="str">
        <f>IF(B28&lt;&gt;"",IFERROR(VLOOKUP(B28,SignOnSheet!$D$5:$K$18,2,FALSE),"NON_LISTED"),"")</f>
        <v/>
      </c>
      <c r="J28" s="18" t="str">
        <f t="shared" si="0"/>
        <v/>
      </c>
      <c r="K28" s="19" t="str">
        <f t="shared" si="1"/>
        <v/>
      </c>
      <c r="L28" s="19" t="str">
        <f t="shared" si="2"/>
        <v/>
      </c>
      <c r="M28" s="18" t="str">
        <f>IF(ISTEXT(C28),SignOnSheet!$U$22+1,IF(C28&lt;&gt;"",IFERROR(IF(L28&gt;0,RANK(L28,IF(L$6:L$56&gt;0,L$6:L$56,),1)-COUNTIF(L$6:L$56,"=0"),IF(L28&lt;&gt;"",SignOnSheet!$U$22+1,0)),0),""))</f>
        <v/>
      </c>
      <c r="N28" s="20" t="e">
        <f>IF(#REF!=N$5,IF(L28="",MAX($L$6:$L$56)+1,L28),"")</f>
        <v>#REF!</v>
      </c>
      <c r="O28" s="20"/>
      <c r="P28" s="20"/>
      <c r="Q28" s="20"/>
      <c r="R28" s="18"/>
      <c r="S28" s="20"/>
      <c r="T28" s="18"/>
    </row>
    <row r="29" spans="1:20" x14ac:dyDescent="0.2">
      <c r="A29" s="17">
        <f t="shared" si="3"/>
        <v>24</v>
      </c>
      <c r="B29" s="11"/>
      <c r="C29" s="11"/>
      <c r="D29" s="17" t="str">
        <f>IF(B29&lt;&gt;"",IFERROR(VLOOKUP(B29,SignOnSheet!$D$5:$N$18,7,FALSE),"NON_LISTED"),"")</f>
        <v/>
      </c>
      <c r="E29" s="18" t="str">
        <f>IF(B29&lt;&gt;"",IFERROR(VLOOKUP(B29,SignOnSheet!$D$5:$K$18,3,FALSE),"NON_LISTED"),"")</f>
        <v/>
      </c>
      <c r="F29" s="18" t="str">
        <f>IF(B29&lt;&gt;"",IFERROR(VLOOKUP(B29,SignOnSheet!$D$5:$K$18,4,FALSE),"NON_LISTED"),"")</f>
        <v/>
      </c>
      <c r="G29" s="18" t="str">
        <f>IF(B29&lt;&gt;"",IFERROR(VLOOKUP(B29,SignOnSheet!$D$5:$K$18,5,FALSE),"NON_LISTED"),"")</f>
        <v/>
      </c>
      <c r="H29" s="18"/>
      <c r="I29" s="39" t="str">
        <f>IF(B29&lt;&gt;"",IFERROR(VLOOKUP(B29,SignOnSheet!$D$5:$K$18,2,FALSE),"NON_LISTED"),"")</f>
        <v/>
      </c>
      <c r="J29" s="18" t="str">
        <f t="shared" si="0"/>
        <v/>
      </c>
      <c r="K29" s="19" t="str">
        <f t="shared" si="1"/>
        <v/>
      </c>
      <c r="L29" s="19" t="str">
        <f t="shared" si="2"/>
        <v/>
      </c>
      <c r="M29" s="18" t="str">
        <f>IF(ISTEXT(C29),SignOnSheet!$U$22+1,IF(C29&lt;&gt;"",IFERROR(IF(L29&gt;0,RANK(L29,IF(L$6:L$56&gt;0,L$6:L$56,),1)-COUNTIF(L$6:L$56,"=0"),IF(L29&lt;&gt;"",SignOnSheet!$U$22+1,0)),0),""))</f>
        <v/>
      </c>
      <c r="N29" s="20" t="e">
        <f>IF(#REF!=N$5,IF(L29="",MAX($L$6:$L$56)+1,L29),"")</f>
        <v>#REF!</v>
      </c>
      <c r="O29" s="20"/>
      <c r="P29" s="20"/>
      <c r="Q29" s="20"/>
      <c r="R29" s="18"/>
      <c r="S29" s="20"/>
      <c r="T29" s="18"/>
    </row>
    <row r="30" spans="1:20" x14ac:dyDescent="0.2">
      <c r="A30" s="17">
        <f t="shared" si="3"/>
        <v>25</v>
      </c>
      <c r="B30" s="11"/>
      <c r="C30" s="11"/>
      <c r="D30" s="17" t="str">
        <f>IF(B30&lt;&gt;"",IFERROR(VLOOKUP(B30,SignOnSheet!$D$5:$N$18,7,FALSE),"NON_LISTED"),"")</f>
        <v/>
      </c>
      <c r="E30" s="18" t="str">
        <f>IF(B30&lt;&gt;"",IFERROR(VLOOKUP(B30,SignOnSheet!$D$5:$K$18,3,FALSE),"NON_LISTED"),"")</f>
        <v/>
      </c>
      <c r="F30" s="18" t="str">
        <f>IF(B30&lt;&gt;"",IFERROR(VLOOKUP(B30,SignOnSheet!$D$5:$K$18,4,FALSE),"NON_LISTED"),"")</f>
        <v/>
      </c>
      <c r="G30" s="18" t="str">
        <f>IF(B30&lt;&gt;"",IFERROR(VLOOKUP(B30,SignOnSheet!$D$5:$K$18,5,FALSE),"NON_LISTED"),"")</f>
        <v/>
      </c>
      <c r="H30" s="18"/>
      <c r="I30" s="39" t="str">
        <f>IF(B30&lt;&gt;"",IFERROR(VLOOKUP(B30,SignOnSheet!$D$5:$K$18,2,FALSE),"NON_LISTED"),"")</f>
        <v/>
      </c>
      <c r="J30" s="18" t="str">
        <f t="shared" si="0"/>
        <v/>
      </c>
      <c r="K30" s="19" t="str">
        <f t="shared" si="1"/>
        <v/>
      </c>
      <c r="L30" s="19" t="str">
        <f t="shared" si="2"/>
        <v/>
      </c>
      <c r="M30" s="18" t="str">
        <f>IF(ISTEXT(C30),SignOnSheet!$U$22+1,IF(C30&lt;&gt;"",IFERROR(IF(L30&gt;0,RANK(L30,IF(L$6:L$56&gt;0,L$6:L$56,),1)-COUNTIF(L$6:L$56,"=0"),IF(L30&lt;&gt;"",SignOnSheet!$U$22+1,0)),0),""))</f>
        <v/>
      </c>
      <c r="N30" s="20" t="e">
        <f>IF(#REF!=N$5,IF(L30="",MAX($L$6:$L$56)+1,L30),"")</f>
        <v>#REF!</v>
      </c>
      <c r="O30" s="20"/>
      <c r="P30" s="20"/>
      <c r="Q30" s="20"/>
      <c r="R30" s="18"/>
      <c r="S30" s="20"/>
      <c r="T30" s="18"/>
    </row>
    <row r="31" spans="1:20" x14ac:dyDescent="0.2">
      <c r="A31" s="17">
        <f t="shared" si="3"/>
        <v>26</v>
      </c>
      <c r="B31" s="11"/>
      <c r="C31" s="11"/>
      <c r="D31" s="17" t="str">
        <f>IF(B31&lt;&gt;"",IFERROR(VLOOKUP(B31,SignOnSheet!$D$5:$N$18,7,FALSE),"NON_LISTED"),"")</f>
        <v/>
      </c>
      <c r="E31" s="18" t="str">
        <f>IF(B31&lt;&gt;"",IFERROR(VLOOKUP(B31,SignOnSheet!$D$5:$K$18,3,FALSE),"NON_LISTED"),"")</f>
        <v/>
      </c>
      <c r="F31" s="18" t="str">
        <f>IF(B31&lt;&gt;"",IFERROR(VLOOKUP(B31,SignOnSheet!$D$5:$K$18,4,FALSE),"NON_LISTED"),"")</f>
        <v/>
      </c>
      <c r="G31" s="18" t="str">
        <f>IF(B31&lt;&gt;"",IFERROR(VLOOKUP(B31,SignOnSheet!$D$5:$K$18,5,FALSE),"NON_LISTED"),"")</f>
        <v/>
      </c>
      <c r="H31" s="18"/>
      <c r="I31" s="39" t="str">
        <f>IF(B31&lt;&gt;"",IFERROR(VLOOKUP(B31,SignOnSheet!$D$5:$K$18,2,FALSE),"NON_LISTED"),"")</f>
        <v/>
      </c>
      <c r="J31" s="18" t="str">
        <f t="shared" si="0"/>
        <v/>
      </c>
      <c r="K31" s="19" t="str">
        <f t="shared" si="1"/>
        <v/>
      </c>
      <c r="L31" s="19" t="str">
        <f t="shared" si="2"/>
        <v/>
      </c>
      <c r="M31" s="18" t="str">
        <f>IF(ISTEXT(C31),SignOnSheet!$U$22+1,IF(C31&lt;&gt;"",IFERROR(IF(L31&gt;0,RANK(L31,IF(L$6:L$56&gt;0,L$6:L$56,),1)-COUNTIF(L$6:L$56,"=0"),IF(L31&lt;&gt;"",SignOnSheet!$U$22+1,0)),0),""))</f>
        <v/>
      </c>
      <c r="N31" s="20" t="e">
        <f>IF(#REF!=N$5,IF(L31="",MAX($L$6:$L$56)+1,L31),"")</f>
        <v>#REF!</v>
      </c>
      <c r="O31" s="20"/>
      <c r="P31" s="20"/>
      <c r="Q31" s="20"/>
      <c r="R31" s="18"/>
      <c r="S31" s="20"/>
      <c r="T31" s="18"/>
    </row>
    <row r="32" spans="1:20" x14ac:dyDescent="0.2">
      <c r="A32" s="17">
        <f t="shared" si="3"/>
        <v>27</v>
      </c>
      <c r="B32" s="11"/>
      <c r="C32" s="11"/>
      <c r="D32" s="17" t="str">
        <f>IF(B32&lt;&gt;"",IFERROR(VLOOKUP(B32,SignOnSheet!$D$5:$N$18,7,FALSE),"NON_LISTED"),"")</f>
        <v/>
      </c>
      <c r="E32" s="18" t="str">
        <f>IF(B32&lt;&gt;"",IFERROR(VLOOKUP(B32,SignOnSheet!$D$5:$K$18,3,FALSE),"NON_LISTED"),"")</f>
        <v/>
      </c>
      <c r="F32" s="18" t="str">
        <f>IF(B32&lt;&gt;"",IFERROR(VLOOKUP(B32,SignOnSheet!$D$5:$K$18,4,FALSE),"NON_LISTED"),"")</f>
        <v/>
      </c>
      <c r="G32" s="18" t="str">
        <f>IF(B32&lt;&gt;"",IFERROR(VLOOKUP(B32,SignOnSheet!$D$5:$K$18,5,FALSE),"NON_LISTED"),"")</f>
        <v/>
      </c>
      <c r="H32" s="18"/>
      <c r="I32" s="39" t="str">
        <f>IF(B32&lt;&gt;"",IFERROR(VLOOKUP(B32,SignOnSheet!$D$5:$K$18,2,FALSE),"NON_LISTED"),"")</f>
        <v/>
      </c>
      <c r="J32" s="18" t="str">
        <f t="shared" si="0"/>
        <v/>
      </c>
      <c r="K32" s="19" t="str">
        <f t="shared" si="1"/>
        <v/>
      </c>
      <c r="L32" s="19" t="str">
        <f t="shared" si="2"/>
        <v/>
      </c>
      <c r="M32" s="18" t="str">
        <f>IF(ISTEXT(C32),SignOnSheet!$U$22+1,IF(C32&lt;&gt;"",IFERROR(IF(L32&gt;0,RANK(L32,IF(L$6:L$56&gt;0,L$6:L$56,),1)-COUNTIF(L$6:L$56,"=0"),IF(L32&lt;&gt;"",SignOnSheet!$U$22+1,0)),0),""))</f>
        <v/>
      </c>
      <c r="N32" s="20" t="e">
        <f>IF(#REF!=N$5,IF(L32="",MAX($L$6:$L$56)+1,L32),"")</f>
        <v>#REF!</v>
      </c>
      <c r="O32" s="20"/>
      <c r="P32" s="20"/>
      <c r="Q32" s="20"/>
      <c r="R32" s="18"/>
      <c r="S32" s="20"/>
      <c r="T32" s="18"/>
    </row>
    <row r="33" spans="1:20" x14ac:dyDescent="0.2">
      <c r="A33" s="17">
        <f t="shared" si="3"/>
        <v>28</v>
      </c>
      <c r="B33" s="11"/>
      <c r="C33" s="11"/>
      <c r="D33" s="17" t="str">
        <f>IF(B33&lt;&gt;"",IFERROR(VLOOKUP(B33,SignOnSheet!$D$5:$N$18,7,FALSE),"NON_LISTED"),"")</f>
        <v/>
      </c>
      <c r="E33" s="18" t="str">
        <f>IF(B33&lt;&gt;"",IFERROR(VLOOKUP(B33,SignOnSheet!$D$5:$K$18,3,FALSE),"NON_LISTED"),"")</f>
        <v/>
      </c>
      <c r="F33" s="18" t="str">
        <f>IF(B33&lt;&gt;"",IFERROR(VLOOKUP(B33,SignOnSheet!$D$5:$K$18,4,FALSE),"NON_LISTED"),"")</f>
        <v/>
      </c>
      <c r="G33" s="18" t="str">
        <f>IF(B33&lt;&gt;"",IFERROR(VLOOKUP(B33,SignOnSheet!$D$5:$K$18,5,FALSE),"NON_LISTED"),"")</f>
        <v/>
      </c>
      <c r="H33" s="18"/>
      <c r="I33" s="39" t="str">
        <f>IF(B33&lt;&gt;"",IFERROR(VLOOKUP(B33,SignOnSheet!$D$5:$K$18,2,FALSE),"NON_LISTED"),"")</f>
        <v/>
      </c>
      <c r="J33" s="18" t="str">
        <f t="shared" si="0"/>
        <v/>
      </c>
      <c r="K33" s="19" t="str">
        <f t="shared" si="1"/>
        <v/>
      </c>
      <c r="L33" s="19" t="str">
        <f t="shared" si="2"/>
        <v/>
      </c>
      <c r="M33" s="18" t="str">
        <f>IF(ISTEXT(C33),SignOnSheet!$U$22+1,IF(C33&lt;&gt;"",IFERROR(IF(L33&gt;0,RANK(L33,IF(L$6:L$56&gt;0,L$6:L$56,),1)-COUNTIF(L$6:L$56,"=0"),IF(L33&lt;&gt;"",SignOnSheet!$U$22+1,0)),0),""))</f>
        <v/>
      </c>
      <c r="N33" s="20" t="e">
        <f>IF(#REF!=N$5,IF(L33="",MAX($L$6:$L$56)+1,L33),"")</f>
        <v>#REF!</v>
      </c>
      <c r="O33" s="20"/>
      <c r="P33" s="20"/>
      <c r="Q33" s="20"/>
      <c r="R33" s="18"/>
      <c r="S33" s="20"/>
      <c r="T33" s="18"/>
    </row>
    <row r="34" spans="1:20" x14ac:dyDescent="0.2">
      <c r="A34" s="17">
        <f t="shared" si="3"/>
        <v>29</v>
      </c>
      <c r="B34" s="11"/>
      <c r="C34" s="11"/>
      <c r="D34" s="17" t="str">
        <f>IF(B34&lt;&gt;"",IFERROR(VLOOKUP(B34,SignOnSheet!$D$5:$N$18,7,FALSE),"NON_LISTED"),"")</f>
        <v/>
      </c>
      <c r="E34" s="18" t="str">
        <f>IF(B34&lt;&gt;"",IFERROR(VLOOKUP(B34,SignOnSheet!$D$5:$K$18,3,FALSE),"NON_LISTED"),"")</f>
        <v/>
      </c>
      <c r="F34" s="18" t="str">
        <f>IF(B34&lt;&gt;"",IFERROR(VLOOKUP(B34,SignOnSheet!$D$5:$K$18,4,FALSE),"NON_LISTED"),"")</f>
        <v/>
      </c>
      <c r="G34" s="18" t="str">
        <f>IF(B34&lt;&gt;"",IFERROR(VLOOKUP(B34,SignOnSheet!$D$5:$K$18,5,FALSE),"NON_LISTED"),"")</f>
        <v/>
      </c>
      <c r="H34" s="18" t="str">
        <f>IF(B34&lt;&gt;"",IFERROR(VLOOKUP(B34,SignOnSheet!$D$5:$K$18,6,FALSE),"NON_LISTED"),"")</f>
        <v/>
      </c>
      <c r="I34" s="39" t="str">
        <f>IF(B34&lt;&gt;"",IFERROR(VLOOKUP(B34,SignOnSheet!$D$5:$K$18,2,FALSE),"NON_LISTED"),"")</f>
        <v/>
      </c>
      <c r="J34" s="18" t="str">
        <f t="shared" si="0"/>
        <v/>
      </c>
      <c r="K34" s="19" t="str">
        <f t="shared" si="1"/>
        <v/>
      </c>
      <c r="L34" s="19" t="str">
        <f t="shared" si="2"/>
        <v/>
      </c>
      <c r="M34" s="18" t="str">
        <f>IF(ISTEXT(C34),SignOnSheet!$U$22+1,IF(C34&lt;&gt;"",IFERROR(IF(L34&gt;0,RANK(L34,IF(L$6:L$56&gt;0,L$6:L$56,),1)-COUNTIF(L$6:L$56,"=0"),IF(L34&lt;&gt;"",SignOnSheet!$U$22+1,0)),0),""))</f>
        <v/>
      </c>
      <c r="N34" s="20" t="e">
        <f>IF(#REF!=N$5,IF(L34="",MAX($L$6:$L$56)+1,L34),"")</f>
        <v>#REF!</v>
      </c>
      <c r="O34" s="20"/>
      <c r="P34" s="20"/>
      <c r="Q34" s="20"/>
      <c r="R34" s="18"/>
      <c r="S34" s="20"/>
      <c r="T34" s="18"/>
    </row>
    <row r="35" spans="1:20" x14ac:dyDescent="0.2">
      <c r="A35" s="17">
        <f t="shared" si="3"/>
        <v>30</v>
      </c>
      <c r="B35" s="11"/>
      <c r="C35" s="11"/>
      <c r="D35" s="17" t="str">
        <f>IF(B35&lt;&gt;"",IFERROR(VLOOKUP(B35,SignOnSheet!$D$5:$N$18,7,FALSE),"NON_LISTED"),"")</f>
        <v/>
      </c>
      <c r="E35" s="18" t="str">
        <f>IF(B35&lt;&gt;"",IFERROR(VLOOKUP(B35,SignOnSheet!$D$5:$K$18,3,FALSE),"NON_LISTED"),"")</f>
        <v/>
      </c>
      <c r="F35" s="18" t="str">
        <f>IF(B35&lt;&gt;"",IFERROR(VLOOKUP(B35,SignOnSheet!$D$5:$K$18,4,FALSE),"NON_LISTED"),"")</f>
        <v/>
      </c>
      <c r="G35" s="18" t="str">
        <f>IF(B35&lt;&gt;"",IFERROR(VLOOKUP(B35,SignOnSheet!$D$5:$K$18,5,FALSE),"NON_LISTED"),"")</f>
        <v/>
      </c>
      <c r="H35" s="18" t="str">
        <f>IF(B35&lt;&gt;"",IFERROR(VLOOKUP(B35,SignOnSheet!$D$5:$K$18,6,FALSE),"NON_LISTED"),"")</f>
        <v/>
      </c>
      <c r="I35" s="39" t="str">
        <f>IF(B35&lt;&gt;"",IFERROR(VLOOKUP(B35,SignOnSheet!$D$5:$K$18,2,FALSE),"NON_LISTED"),"")</f>
        <v/>
      </c>
      <c r="J35" s="18" t="str">
        <f t="shared" si="0"/>
        <v/>
      </c>
      <c r="K35" s="19" t="str">
        <f t="shared" si="1"/>
        <v/>
      </c>
      <c r="L35" s="19" t="str">
        <f t="shared" si="2"/>
        <v/>
      </c>
      <c r="M35" s="18" t="str">
        <f>IF(ISTEXT(C35),SignOnSheet!$U$22+1,IF(C35&lt;&gt;"",IFERROR(IF(L35&gt;0,RANK(L35,IF(L$6:L$56&gt;0,L$6:L$56,),1)-COUNTIF(L$6:L$56,"=0"),IF(L35&lt;&gt;"",SignOnSheet!$U$22+1,0)),0),""))</f>
        <v/>
      </c>
      <c r="N35" s="20" t="e">
        <f>IF(#REF!=N$5,IF(L35="",MAX($L$6:$L$56)+1,L35),"")</f>
        <v>#REF!</v>
      </c>
      <c r="O35" s="20"/>
      <c r="P35" s="20"/>
      <c r="Q35" s="20"/>
      <c r="R35" s="18"/>
      <c r="S35" s="20"/>
      <c r="T35" s="18"/>
    </row>
    <row r="36" spans="1:20" x14ac:dyDescent="0.2">
      <c r="A36" s="17">
        <f t="shared" si="3"/>
        <v>31</v>
      </c>
      <c r="B36" s="11"/>
      <c r="C36" s="11"/>
      <c r="D36" s="17" t="str">
        <f>IF(B36&lt;&gt;"",IFERROR(VLOOKUP(B36,SignOnSheet!$D$5:$N$18,7,FALSE),"NON_LISTED"),"")</f>
        <v/>
      </c>
      <c r="E36" s="18" t="str">
        <f>IF(B36&lt;&gt;"",IFERROR(VLOOKUP(B36,SignOnSheet!$D$5:$K$18,3,FALSE),"NON_LISTED"),"")</f>
        <v/>
      </c>
      <c r="F36" s="18" t="str">
        <f>IF(B36&lt;&gt;"",IFERROR(VLOOKUP(B36,SignOnSheet!$D$5:$K$18,4,FALSE),"NON_LISTED"),"")</f>
        <v/>
      </c>
      <c r="G36" s="18" t="str">
        <f>IF(B36&lt;&gt;"",IFERROR(VLOOKUP(B36,SignOnSheet!$D$5:$K$18,5,FALSE),"NON_LISTED"),"")</f>
        <v/>
      </c>
      <c r="H36" s="18" t="str">
        <f>IF(B36&lt;&gt;"",IFERROR(VLOOKUP(B36,SignOnSheet!$D$5:$K$18,6,FALSE),"NON_LISTED"),"")</f>
        <v/>
      </c>
      <c r="I36" s="39" t="str">
        <f>IF(B36&lt;&gt;"",IFERROR(VLOOKUP(B36,SignOnSheet!$D$5:$K$18,2,FALSE),"NON_LISTED"),"")</f>
        <v/>
      </c>
      <c r="J36" s="18" t="str">
        <f t="shared" si="0"/>
        <v/>
      </c>
      <c r="K36" s="19" t="str">
        <f t="shared" si="1"/>
        <v/>
      </c>
      <c r="L36" s="19" t="str">
        <f t="shared" si="2"/>
        <v/>
      </c>
      <c r="M36" s="18" t="str">
        <f>IF(ISTEXT(C36),SignOnSheet!$U$22+1,IF(C36&lt;&gt;"",IFERROR(IF(L36&gt;0,RANK(L36,IF(L$6:L$56&gt;0,L$6:L$56,),1)-COUNTIF(L$6:L$56,"=0"),IF(L36&lt;&gt;"",SignOnSheet!$U$22+1,0)),0),""))</f>
        <v/>
      </c>
      <c r="N36" s="20" t="e">
        <f>IF(#REF!=N$5,IF(L36="",MAX($L$6:$L$56)+1,L36),"")</f>
        <v>#REF!</v>
      </c>
      <c r="O36" s="20" t="str">
        <f t="shared" ref="O36:O56" si="4">IFERROR(IF(L36&lt;&gt;"",L36/I36,""),"")</f>
        <v/>
      </c>
      <c r="P36" s="20" t="str">
        <f t="shared" ref="P36:P56" si="5">IF(LEFT(B37,1)="D",COUNTA($C$6:$C$56)+1,IF(C37&lt;&gt;"",IFERROR(IF(O36&gt;0,RANK(O36,IF(O$6:O$56&gt;0,O$6:O$56,),1)-COUNTIF(O$6:O$56,"=0"),IF(O36&lt;&gt;"",COUNT($C$6:$C$56)+1,0)),0),""))</f>
        <v/>
      </c>
      <c r="Q36" s="20"/>
      <c r="R36" s="18"/>
      <c r="S36" s="20"/>
      <c r="T36" s="18"/>
    </row>
    <row r="37" spans="1:20" x14ac:dyDescent="0.2">
      <c r="A37" s="17">
        <f t="shared" si="3"/>
        <v>32</v>
      </c>
      <c r="B37" s="11"/>
      <c r="C37" s="11"/>
      <c r="D37" s="17" t="str">
        <f>IF(B37&lt;&gt;"",IFERROR(VLOOKUP(B37,SignOnSheet!$D$5:$N$18,7,FALSE),"NON_LISTED"),"")</f>
        <v/>
      </c>
      <c r="E37" s="18" t="str">
        <f>IF(B37&lt;&gt;"",IFERROR(VLOOKUP(B37,SignOnSheet!$D$5:$K$18,3,FALSE),"NON_LISTED"),"")</f>
        <v/>
      </c>
      <c r="F37" s="18" t="str">
        <f>IF(B37&lt;&gt;"",IFERROR(VLOOKUP(B37,SignOnSheet!$D$5:$K$18,4,FALSE),"NON_LISTED"),"")</f>
        <v/>
      </c>
      <c r="G37" s="18" t="str">
        <f>IF(B37&lt;&gt;"",IFERROR(VLOOKUP(B37,SignOnSheet!$D$5:$K$18,5,FALSE),"NON_LISTED"),"")</f>
        <v/>
      </c>
      <c r="H37" s="18" t="str">
        <f>IF(B37&lt;&gt;"",IFERROR(VLOOKUP(B37,SignOnSheet!$D$5:$K$18,6,FALSE),"NON_LISTED"),"")</f>
        <v/>
      </c>
      <c r="I37" s="39" t="str">
        <f>IF(B37&lt;&gt;"",IFERROR(VLOOKUP(B37,SignOnSheet!$D$5:$K$18,2,FALSE),"NON_LISTED"),"")</f>
        <v/>
      </c>
      <c r="J37" s="18" t="str">
        <f t="shared" si="0"/>
        <v/>
      </c>
      <c r="K37" s="19" t="str">
        <f t="shared" si="1"/>
        <v/>
      </c>
      <c r="L37" s="19" t="str">
        <f t="shared" si="2"/>
        <v/>
      </c>
      <c r="M37" s="18" t="str">
        <f>IF(ISTEXT(C37),SignOnSheet!$U$22+1,IF(C37&lt;&gt;"",IFERROR(IF(L37&gt;0,RANK(L37,IF(L$6:L$56&gt;0,L$6:L$56,),1)-COUNTIF(L$6:L$56,"=0"),IF(L37&lt;&gt;"",SignOnSheet!$U$22+1,0)),0),""))</f>
        <v/>
      </c>
      <c r="N37" s="20" t="e">
        <f>IF(#REF!=N$5,IF(L37="",MAX($L$6:$L$56)+1,L37),"")</f>
        <v>#REF!</v>
      </c>
      <c r="O37" s="20" t="str">
        <f t="shared" si="4"/>
        <v/>
      </c>
      <c r="P37" s="20" t="str">
        <f t="shared" si="5"/>
        <v/>
      </c>
      <c r="Q37" s="20"/>
      <c r="R37" s="18"/>
      <c r="S37" s="20"/>
      <c r="T37" s="18"/>
    </row>
    <row r="38" spans="1:20" x14ac:dyDescent="0.2">
      <c r="A38" s="17">
        <f t="shared" si="3"/>
        <v>33</v>
      </c>
      <c r="B38" s="11"/>
      <c r="C38" s="11"/>
      <c r="D38" s="17" t="str">
        <f>IF(B38&lt;&gt;"",IFERROR(VLOOKUP(B38,SignOnSheet!$D$5:$N$18,7,FALSE),"NON_LISTED"),"")</f>
        <v/>
      </c>
      <c r="E38" s="18" t="str">
        <f>IF(B38&lt;&gt;"",IFERROR(VLOOKUP(B38,SignOnSheet!$D$5:$K$18,3,FALSE),"NON_LISTED"),"")</f>
        <v/>
      </c>
      <c r="F38" s="18" t="str">
        <f>IF(B38&lt;&gt;"",IFERROR(VLOOKUP(B38,SignOnSheet!$D$5:$K$18,4,FALSE),"NON_LISTED"),"")</f>
        <v/>
      </c>
      <c r="G38" s="18" t="str">
        <f>IF(B38&lt;&gt;"",IFERROR(VLOOKUP(B38,SignOnSheet!$D$5:$K$18,5,FALSE),"NON_LISTED"),"")</f>
        <v/>
      </c>
      <c r="H38" s="18" t="str">
        <f>IF(B38&lt;&gt;"",IFERROR(VLOOKUP(B38,SignOnSheet!$D$5:$K$18,6,FALSE),"NON_LISTED"),"")</f>
        <v/>
      </c>
      <c r="I38" s="39" t="str">
        <f>IF(B38&lt;&gt;"",IFERROR(VLOOKUP(B38,SignOnSheet!$D$5:$K$18,2,FALSE),"NON_LISTED"),"")</f>
        <v/>
      </c>
      <c r="J38" s="18" t="str">
        <f t="shared" ref="J38:J56" si="6">IFERROR(IF(LEFT(C38,1)&lt;&gt;"D",IFERROR(RIGHT(C38,2)+LEFT(RIGHT(C38,4),2)*60+(C38-RIGHT(C38,4))/10000*3600-IF(G38="B",$J$4,$J$3),""),"" ),"")</f>
        <v/>
      </c>
      <c r="K38" s="19" t="str">
        <f t="shared" ref="K38:K56" si="7">IF(C38&lt;&gt;"",IFERROR(IF(C38&gt;0,RANK(J38,IF(J$6:J$56&gt;0,J$6:J$56,),1)-COUNTIF(J$6:J$56,"=0"),IF(C38="",COUNT(J$6:J$56)+1,0)),0),"")</f>
        <v/>
      </c>
      <c r="L38" s="19" t="str">
        <f t="shared" ref="L38:L56" si="8">IFERROR(IF(J38&lt;&gt;"",J38/F38,"")/H38,"")</f>
        <v/>
      </c>
      <c r="M38" s="18" t="str">
        <f>IF(ISTEXT(C38),SignOnSheet!$U$22+1,IF(C38&lt;&gt;"",IFERROR(IF(L38&gt;0,RANK(L38,IF(L$6:L$56&gt;0,L$6:L$56,),1)-COUNTIF(L$6:L$56,"=0"),IF(L38&lt;&gt;"",SignOnSheet!$U$22+1,0)),0),""))</f>
        <v/>
      </c>
      <c r="N38" s="20" t="e">
        <f>IF(#REF!=N$5,IF(L38="",MAX($L$6:$L$56)+1,L38),"")</f>
        <v>#REF!</v>
      </c>
      <c r="O38" s="20" t="str">
        <f t="shared" si="4"/>
        <v/>
      </c>
      <c r="P38" s="20" t="str">
        <f t="shared" si="5"/>
        <v/>
      </c>
      <c r="Q38" s="20"/>
      <c r="R38" s="18"/>
      <c r="S38" s="20"/>
      <c r="T38" s="18"/>
    </row>
    <row r="39" spans="1:20" x14ac:dyDescent="0.2">
      <c r="A39" s="17">
        <f t="shared" si="3"/>
        <v>34</v>
      </c>
      <c r="B39" s="11"/>
      <c r="C39" s="11"/>
      <c r="D39" s="17" t="str">
        <f>IF(B39&lt;&gt;"",IFERROR(VLOOKUP(B39,SignOnSheet!$D$5:$N$18,7,FALSE),"NON_LISTED"),"")</f>
        <v/>
      </c>
      <c r="E39" s="18" t="str">
        <f>IF(B39&lt;&gt;"",IFERROR(VLOOKUP(B39,SignOnSheet!$D$5:$K$18,3,FALSE),"NON_LISTED"),"")</f>
        <v/>
      </c>
      <c r="F39" s="18" t="str">
        <f>IF(B39&lt;&gt;"",IFERROR(VLOOKUP(B39,SignOnSheet!$D$5:$K$18,4,FALSE),"NON_LISTED"),"")</f>
        <v/>
      </c>
      <c r="G39" s="18" t="str">
        <f>IF(B39&lt;&gt;"",IFERROR(VLOOKUP(B39,SignOnSheet!$D$5:$K$18,5,FALSE),"NON_LISTED"),"")</f>
        <v/>
      </c>
      <c r="H39" s="18" t="str">
        <f>IF(B39&lt;&gt;"",IFERROR(VLOOKUP(B39,SignOnSheet!$D$5:$K$18,6,FALSE),"NON_LISTED"),"")</f>
        <v/>
      </c>
      <c r="I39" s="39" t="str">
        <f>IF(B39&lt;&gt;"",IFERROR(VLOOKUP(B39,SignOnSheet!$D$5:$K$18,2,FALSE),"NON_LISTED"),"")</f>
        <v/>
      </c>
      <c r="J39" s="18" t="str">
        <f t="shared" si="6"/>
        <v/>
      </c>
      <c r="K39" s="19" t="str">
        <f t="shared" si="7"/>
        <v/>
      </c>
      <c r="L39" s="19" t="str">
        <f t="shared" si="8"/>
        <v/>
      </c>
      <c r="M39" s="18" t="str">
        <f>IF(ISTEXT(C39),SignOnSheet!$U$22+1,IF(C39&lt;&gt;"",IFERROR(IF(L39&gt;0,RANK(L39,IF(L$6:L$56&gt;0,L$6:L$56,),1)-COUNTIF(L$6:L$56,"=0"),IF(L39&lt;&gt;"",SignOnSheet!$U$22+1,0)),0),""))</f>
        <v/>
      </c>
      <c r="N39" s="20" t="e">
        <f>IF(#REF!=N$5,IF(L39="",MAX($L$6:$L$56)+1,L39),"")</f>
        <v>#REF!</v>
      </c>
      <c r="O39" s="20" t="str">
        <f t="shared" si="4"/>
        <v/>
      </c>
      <c r="P39" s="20" t="str">
        <f t="shared" si="5"/>
        <v/>
      </c>
      <c r="Q39" s="20"/>
      <c r="R39" s="18"/>
      <c r="S39" s="20"/>
      <c r="T39" s="18"/>
    </row>
    <row r="40" spans="1:20" x14ac:dyDescent="0.2">
      <c r="A40" s="17">
        <f t="shared" ref="A40:A56" si="9">A39+1</f>
        <v>35</v>
      </c>
      <c r="B40" s="11"/>
      <c r="C40" s="11"/>
      <c r="D40" s="17" t="str">
        <f>IF(B40&lt;&gt;"",IFERROR(VLOOKUP(B40,SignOnSheet!$D$5:$N$18,7,FALSE),"NON_LISTED"),"")</f>
        <v/>
      </c>
      <c r="E40" s="18" t="str">
        <f>IF(B40&lt;&gt;"",IFERROR(VLOOKUP(B40,SignOnSheet!$D$5:$K$18,3,FALSE),"NON_LISTED"),"")</f>
        <v/>
      </c>
      <c r="F40" s="18" t="str">
        <f>IF(B40&lt;&gt;"",IFERROR(VLOOKUP(B40,SignOnSheet!$D$5:$K$18,4,FALSE),"NON_LISTED"),"")</f>
        <v/>
      </c>
      <c r="G40" s="18" t="str">
        <f>IF(B40&lt;&gt;"",IFERROR(VLOOKUP(B40,SignOnSheet!$D$5:$K$18,5,FALSE),"NON_LISTED"),"")</f>
        <v/>
      </c>
      <c r="H40" s="18" t="str">
        <f>IF(B40&lt;&gt;"",IFERROR(VLOOKUP(B40,SignOnSheet!$D$5:$K$18,6,FALSE),"NON_LISTED"),"")</f>
        <v/>
      </c>
      <c r="I40" s="39" t="str">
        <f>IF(B40&lt;&gt;"",IFERROR(VLOOKUP(B40,SignOnSheet!$D$5:$K$18,2,FALSE),"NON_LISTED"),"")</f>
        <v/>
      </c>
      <c r="J40" s="18" t="str">
        <f t="shared" si="6"/>
        <v/>
      </c>
      <c r="K40" s="19" t="str">
        <f t="shared" si="7"/>
        <v/>
      </c>
      <c r="L40" s="19" t="str">
        <f t="shared" si="8"/>
        <v/>
      </c>
      <c r="M40" s="18" t="str">
        <f>IF(ISTEXT(C40),SignOnSheet!$U$22+1,IF(C40&lt;&gt;"",IFERROR(IF(L40&gt;0,RANK(L40,IF(L$6:L$56&gt;0,L$6:L$56,),1)-COUNTIF(L$6:L$56,"=0"),IF(L40&lt;&gt;"",SignOnSheet!$U$22+1,0)),0),""))</f>
        <v/>
      </c>
      <c r="N40" s="20" t="e">
        <f>IF(#REF!=N$5,IF(L40="",MAX($L$6:$L$56)+1,L40),"")</f>
        <v>#REF!</v>
      </c>
      <c r="O40" s="20" t="str">
        <f t="shared" si="4"/>
        <v/>
      </c>
      <c r="P40" s="20" t="str">
        <f t="shared" si="5"/>
        <v/>
      </c>
      <c r="Q40" s="20"/>
      <c r="R40" s="18"/>
      <c r="S40" s="20"/>
      <c r="T40" s="18"/>
    </row>
    <row r="41" spans="1:20" x14ac:dyDescent="0.2">
      <c r="A41" s="17">
        <f t="shared" si="9"/>
        <v>36</v>
      </c>
      <c r="B41" s="11"/>
      <c r="C41" s="11"/>
      <c r="D41" s="17" t="str">
        <f>IF(B41&lt;&gt;"",IFERROR(VLOOKUP(B41,SignOnSheet!$D$5:$N$18,7,FALSE),"NON_LISTED"),"")</f>
        <v/>
      </c>
      <c r="E41" s="18" t="str">
        <f>IF(B41&lt;&gt;"",IFERROR(VLOOKUP(B41,SignOnSheet!$D$5:$K$18,3,FALSE),"NON_LISTED"),"")</f>
        <v/>
      </c>
      <c r="F41" s="18" t="str">
        <f>IF(B41&lt;&gt;"",IFERROR(VLOOKUP(B41,SignOnSheet!$D$5:$K$18,4,FALSE),"NON_LISTED"),"")</f>
        <v/>
      </c>
      <c r="G41" s="18" t="str">
        <f>IF(B41&lt;&gt;"",IFERROR(VLOOKUP(B41,SignOnSheet!$D$5:$K$18,5,FALSE),"NON_LISTED"),"")</f>
        <v/>
      </c>
      <c r="H41" s="18" t="str">
        <f>IF(B41&lt;&gt;"",IFERROR(VLOOKUP(B41,SignOnSheet!$D$5:$K$18,6,FALSE),"NON_LISTED"),"")</f>
        <v/>
      </c>
      <c r="I41" s="27" t="str">
        <f>IF(B41&lt;&gt;"",IFERROR(VLOOKUP(B41,SignOnSheet!$D$5:$K$18,2,FALSE),"NON_LISTED"),"")</f>
        <v/>
      </c>
      <c r="J41" s="18" t="str">
        <f t="shared" si="6"/>
        <v/>
      </c>
      <c r="K41" s="19" t="str">
        <f t="shared" si="7"/>
        <v/>
      </c>
      <c r="L41" s="19" t="str">
        <f t="shared" si="8"/>
        <v/>
      </c>
      <c r="M41" s="18" t="str">
        <f>IF(ISTEXT(C41),SignOnSheet!$U$22+1,IF(C41&lt;&gt;"",IFERROR(IF(L41&gt;0,RANK(L41,IF(L$6:L$56&gt;0,L$6:L$56,),1)-COUNTIF(L$6:L$56,"=0"),IF(L41&lt;&gt;"",SignOnSheet!$U$22+1,0)),0),""))</f>
        <v/>
      </c>
      <c r="N41" s="20" t="e">
        <f>IF(#REF!=N$5,IF(L41="",MAX($L$6:$L$56)+1,L41),"")</f>
        <v>#REF!</v>
      </c>
      <c r="O41" s="20" t="str">
        <f t="shared" si="4"/>
        <v/>
      </c>
      <c r="P41" s="20" t="str">
        <f t="shared" si="5"/>
        <v/>
      </c>
      <c r="Q41" s="20"/>
      <c r="R41" s="18"/>
      <c r="S41" s="20"/>
      <c r="T41" s="18"/>
    </row>
    <row r="42" spans="1:20" x14ac:dyDescent="0.2">
      <c r="A42" s="17">
        <f t="shared" si="9"/>
        <v>37</v>
      </c>
      <c r="B42" s="11"/>
      <c r="C42" s="11"/>
      <c r="D42" s="17" t="str">
        <f>IF(B42&lt;&gt;"",IFERROR(VLOOKUP(B42,SignOnSheet!$D$5:$N$18,7,FALSE),"NON_LISTED"),"")</f>
        <v/>
      </c>
      <c r="E42" s="18" t="str">
        <f>IF(B42&lt;&gt;"",IFERROR(VLOOKUP(B42,SignOnSheet!$D$5:$K$18,3,FALSE),"NON_LISTED"),"")</f>
        <v/>
      </c>
      <c r="F42" s="18" t="str">
        <f>IF(B42&lt;&gt;"",IFERROR(VLOOKUP(B42,SignOnSheet!$D$5:$K$18,4,FALSE),"NON_LISTED"),"")</f>
        <v/>
      </c>
      <c r="G42" s="18" t="str">
        <f>IF(B42&lt;&gt;"",IFERROR(VLOOKUP(B42,SignOnSheet!$D$5:$K$18,5,FALSE),"NON_LISTED"),"")</f>
        <v/>
      </c>
      <c r="H42" s="18" t="str">
        <f>IF(B42&lt;&gt;"",IFERROR(VLOOKUP(B42,SignOnSheet!$D$5:$K$18,6,FALSE),"NON_LISTED"),"")</f>
        <v/>
      </c>
      <c r="I42" s="27" t="str">
        <f>IF(B42&lt;&gt;"",IFERROR(VLOOKUP(B42,SignOnSheet!$D$5:$K$18,2,FALSE),"NON_LISTED"),"")</f>
        <v/>
      </c>
      <c r="J42" s="18" t="str">
        <f t="shared" si="6"/>
        <v/>
      </c>
      <c r="K42" s="19" t="str">
        <f t="shared" si="7"/>
        <v/>
      </c>
      <c r="L42" s="19" t="str">
        <f t="shared" si="8"/>
        <v/>
      </c>
      <c r="M42" s="18" t="str">
        <f>IF(ISTEXT(C42),SignOnSheet!$U$22+1,IF(C42&lt;&gt;"",IFERROR(IF(L42&gt;0,RANK(L42,IF(L$6:L$56&gt;0,L$6:L$56,),1)-COUNTIF(L$6:L$56,"=0"),IF(L42&lt;&gt;"",SignOnSheet!$U$22+1,0)),0),""))</f>
        <v/>
      </c>
      <c r="N42" s="20" t="e">
        <f>IF(#REF!=N$5,IF(L42="",MAX($L$6:$L$56)+1,L42),"")</f>
        <v>#REF!</v>
      </c>
      <c r="O42" s="20" t="str">
        <f t="shared" si="4"/>
        <v/>
      </c>
      <c r="P42" s="20" t="str">
        <f t="shared" si="5"/>
        <v/>
      </c>
      <c r="Q42" s="20"/>
      <c r="R42" s="18"/>
      <c r="S42" s="20"/>
      <c r="T42" s="18"/>
    </row>
    <row r="43" spans="1:20" x14ac:dyDescent="0.2">
      <c r="A43" s="17">
        <f t="shared" si="9"/>
        <v>38</v>
      </c>
      <c r="B43" s="11"/>
      <c r="C43" s="11"/>
      <c r="D43" s="17" t="str">
        <f>IF(B43&lt;&gt;"",IFERROR(VLOOKUP(B43,SignOnSheet!$D$5:$N$18,7,FALSE),"NON_LISTED"),"")</f>
        <v/>
      </c>
      <c r="E43" s="18" t="str">
        <f>IF(B43&lt;&gt;"",IFERROR(VLOOKUP(B43,SignOnSheet!$D$5:$K$18,3,FALSE),"NON_LISTED"),"")</f>
        <v/>
      </c>
      <c r="F43" s="18" t="str">
        <f>IF(B43&lt;&gt;"",IFERROR(VLOOKUP(B43,SignOnSheet!$D$5:$K$18,4,FALSE),"NON_LISTED"),"")</f>
        <v/>
      </c>
      <c r="G43" s="18" t="str">
        <f>IF(B43&lt;&gt;"",IFERROR(VLOOKUP(B43,SignOnSheet!$D$5:$K$18,5,FALSE),"NON_LISTED"),"")</f>
        <v/>
      </c>
      <c r="H43" s="18" t="str">
        <f>IF(B43&lt;&gt;"",IFERROR(VLOOKUP(B43,SignOnSheet!$D$5:$K$18,6,FALSE),"NON_LISTED"),"")</f>
        <v/>
      </c>
      <c r="I43" s="27" t="str">
        <f>IF(B43&lt;&gt;"",IFERROR(VLOOKUP(B43,SignOnSheet!$D$5:$K$18,2,FALSE),"NON_LISTED"),"")</f>
        <v/>
      </c>
      <c r="J43" s="18" t="str">
        <f t="shared" si="6"/>
        <v/>
      </c>
      <c r="K43" s="19" t="str">
        <f t="shared" si="7"/>
        <v/>
      </c>
      <c r="L43" s="19" t="str">
        <f t="shared" si="8"/>
        <v/>
      </c>
      <c r="M43" s="18" t="str">
        <f>IF(ISTEXT(C43),SignOnSheet!$U$22+1,IF(C43&lt;&gt;"",IFERROR(IF(L43&gt;0,RANK(L43,IF(L$6:L$56&gt;0,L$6:L$56,),1)-COUNTIF(L$6:L$56,"=0"),IF(L43&lt;&gt;"",SignOnSheet!$U$22+1,0)),0),""))</f>
        <v/>
      </c>
      <c r="N43" s="20" t="e">
        <f>IF(#REF!=N$5,IF(L43="",MAX($L$6:$L$56)+1,L43),"")</f>
        <v>#REF!</v>
      </c>
      <c r="O43" s="20" t="str">
        <f t="shared" si="4"/>
        <v/>
      </c>
      <c r="P43" s="20" t="str">
        <f t="shared" si="5"/>
        <v/>
      </c>
      <c r="Q43" s="20"/>
      <c r="R43" s="18"/>
      <c r="S43" s="20"/>
      <c r="T43" s="18"/>
    </row>
    <row r="44" spans="1:20" x14ac:dyDescent="0.2">
      <c r="A44" s="17">
        <f t="shared" si="9"/>
        <v>39</v>
      </c>
      <c r="B44" s="11"/>
      <c r="C44" s="11"/>
      <c r="D44" s="17" t="str">
        <f>IF(B44&lt;&gt;"",IFERROR(VLOOKUP(B44,SignOnSheet!$D$5:$N$18,7,FALSE),"NON_LISTED"),"")</f>
        <v/>
      </c>
      <c r="E44" s="18" t="str">
        <f>IF(B44&lt;&gt;"",IFERROR(VLOOKUP(B44,SignOnSheet!$D$5:$K$18,3,FALSE),"NON_LISTED"),"")</f>
        <v/>
      </c>
      <c r="F44" s="18" t="str">
        <f>IF(B44&lt;&gt;"",IFERROR(VLOOKUP(B44,SignOnSheet!$D$5:$K$18,4,FALSE),"NON_LISTED"),"")</f>
        <v/>
      </c>
      <c r="G44" s="18" t="str">
        <f>IF(B44&lt;&gt;"",IFERROR(VLOOKUP(B44,SignOnSheet!$D$5:$K$18,5,FALSE),"NON_LISTED"),"")</f>
        <v/>
      </c>
      <c r="H44" s="18" t="str">
        <f>IF(B44&lt;&gt;"",IFERROR(VLOOKUP(B44,SignOnSheet!$D$5:$K$18,6,FALSE),"NON_LISTED"),"")</f>
        <v/>
      </c>
      <c r="I44" s="27" t="str">
        <f>IF(B44&lt;&gt;"",IFERROR(VLOOKUP(B44,SignOnSheet!$D$5:$K$18,2,FALSE),"NON_LISTED"),"")</f>
        <v/>
      </c>
      <c r="J44" s="18" t="str">
        <f t="shared" si="6"/>
        <v/>
      </c>
      <c r="K44" s="19" t="str">
        <f t="shared" si="7"/>
        <v/>
      </c>
      <c r="L44" s="19" t="str">
        <f t="shared" si="8"/>
        <v/>
      </c>
      <c r="M44" s="18" t="str">
        <f>IF(ISTEXT(C44),SignOnSheet!$U$22+1,IF(C44&lt;&gt;"",IFERROR(IF(L44&gt;0,RANK(L44,IF(L$6:L$56&gt;0,L$6:L$56,),1)-COUNTIF(L$6:L$56,"=0"),IF(L44&lt;&gt;"",SignOnSheet!$U$22+1,0)),0),""))</f>
        <v/>
      </c>
      <c r="N44" s="20" t="e">
        <f>IF(#REF!=N$5,IF(L44="",MAX($L$6:$L$56)+1,L44),"")</f>
        <v>#REF!</v>
      </c>
      <c r="O44" s="20" t="str">
        <f t="shared" si="4"/>
        <v/>
      </c>
      <c r="P44" s="20" t="str">
        <f t="shared" si="5"/>
        <v/>
      </c>
      <c r="Q44" s="20"/>
      <c r="R44" s="18"/>
      <c r="S44" s="20"/>
      <c r="T44" s="18"/>
    </row>
    <row r="45" spans="1:20" x14ac:dyDescent="0.2">
      <c r="A45" s="17">
        <f t="shared" si="9"/>
        <v>40</v>
      </c>
      <c r="B45" s="11"/>
      <c r="C45" s="11"/>
      <c r="D45" s="17" t="str">
        <f>IF(B45&lt;&gt;"",IFERROR(VLOOKUP(B45,SignOnSheet!$D$5:$N$18,7,FALSE),"NON_LISTED"),"")</f>
        <v/>
      </c>
      <c r="E45" s="18" t="str">
        <f>IF(B45&lt;&gt;"",IFERROR(VLOOKUP(B45,SignOnSheet!$D$5:$K$18,3,FALSE),"NON_LISTED"),"")</f>
        <v/>
      </c>
      <c r="F45" s="18" t="str">
        <f>IF(B45&lt;&gt;"",IFERROR(VLOOKUP(B45,SignOnSheet!$D$5:$K$18,4,FALSE),"NON_LISTED"),"")</f>
        <v/>
      </c>
      <c r="G45" s="18" t="str">
        <f>IF(B45&lt;&gt;"",IFERROR(VLOOKUP(B45,SignOnSheet!$D$5:$K$18,5,FALSE),"NON_LISTED"),"")</f>
        <v/>
      </c>
      <c r="H45" s="18" t="str">
        <f>IF(B45&lt;&gt;"",IFERROR(VLOOKUP(B45,SignOnSheet!$D$5:$K$18,6,FALSE),"NON_LISTED"),"")</f>
        <v/>
      </c>
      <c r="I45" s="27" t="str">
        <f>IF(B45&lt;&gt;"",IFERROR(VLOOKUP(B45,SignOnSheet!$D$5:$K$18,2,FALSE),"NON_LISTED"),"")</f>
        <v/>
      </c>
      <c r="J45" s="18" t="str">
        <f t="shared" si="6"/>
        <v/>
      </c>
      <c r="K45" s="19" t="str">
        <f t="shared" si="7"/>
        <v/>
      </c>
      <c r="L45" s="19" t="str">
        <f t="shared" si="8"/>
        <v/>
      </c>
      <c r="M45" s="18" t="str">
        <f>IF(ISTEXT(C45),SignOnSheet!$U$22+1,IF(C45&lt;&gt;"",IFERROR(IF(L45&gt;0,RANK(L45,IF(L$6:L$56&gt;0,L$6:L$56,),1)-COUNTIF(L$6:L$56,"=0"),IF(L45&lt;&gt;"",SignOnSheet!$U$22+1,0)),0),""))</f>
        <v/>
      </c>
      <c r="N45" s="20" t="e">
        <f>IF(#REF!=N$5,IF(L45="",MAX($L$6:$L$56)+1,L45),"")</f>
        <v>#REF!</v>
      </c>
      <c r="O45" s="20" t="str">
        <f t="shared" si="4"/>
        <v/>
      </c>
      <c r="P45" s="20" t="str">
        <f t="shared" si="5"/>
        <v/>
      </c>
      <c r="Q45" s="20"/>
      <c r="R45" s="18"/>
      <c r="S45" s="20"/>
      <c r="T45" s="18"/>
    </row>
    <row r="46" spans="1:20" x14ac:dyDescent="0.2">
      <c r="A46" s="17">
        <f t="shared" si="9"/>
        <v>41</v>
      </c>
      <c r="B46" s="11"/>
      <c r="C46" s="11"/>
      <c r="D46" s="17" t="str">
        <f>IF(B46&lt;&gt;"",IFERROR(VLOOKUP(B46,SignOnSheet!$D$5:$N$18,7,FALSE),"NON_LISTED"),"")</f>
        <v/>
      </c>
      <c r="E46" s="18" t="str">
        <f>IF(B46&lt;&gt;"",IFERROR(VLOOKUP(B46,SignOnSheet!$D$5:$K$18,3,FALSE),"NON_LISTED"),"")</f>
        <v/>
      </c>
      <c r="F46" s="18" t="str">
        <f>IF(B46&lt;&gt;"",IFERROR(VLOOKUP(B46,SignOnSheet!$D$5:$K$18,4,FALSE),"NON_LISTED"),"")</f>
        <v/>
      </c>
      <c r="G46" s="18" t="str">
        <f>IF(B46&lt;&gt;"",IFERROR(VLOOKUP(B46,SignOnSheet!$D$5:$K$18,5,FALSE),"NON_LISTED"),"")</f>
        <v/>
      </c>
      <c r="H46" s="18" t="str">
        <f>IF(B46&lt;&gt;"",IFERROR(VLOOKUP(B46,SignOnSheet!$D$5:$K$18,6,FALSE),"NON_LISTED"),"")</f>
        <v/>
      </c>
      <c r="I46" s="27" t="str">
        <f>IF(B46&lt;&gt;"",IFERROR(VLOOKUP(B46,SignOnSheet!$D$5:$K$18,2,FALSE),"NON_LISTED"),"")</f>
        <v/>
      </c>
      <c r="J46" s="18" t="str">
        <f t="shared" si="6"/>
        <v/>
      </c>
      <c r="K46" s="19" t="str">
        <f t="shared" si="7"/>
        <v/>
      </c>
      <c r="L46" s="19" t="str">
        <f t="shared" si="8"/>
        <v/>
      </c>
      <c r="M46" s="18" t="str">
        <f>IF(ISTEXT(C46),SignOnSheet!$U$22+1,IF(C46&lt;&gt;"",IFERROR(IF(L46&gt;0,RANK(L46,IF(L$6:L$56&gt;0,L$6:L$56,),1)-COUNTIF(L$6:L$56,"=0"),IF(L46&lt;&gt;"",SignOnSheet!$U$22+1,0)),0),""))</f>
        <v/>
      </c>
      <c r="N46" s="20" t="e">
        <f>IF(#REF!=N$5,IF(L46="",MAX($L$6:$L$56)+1,L46),"")</f>
        <v>#REF!</v>
      </c>
      <c r="O46" s="20" t="str">
        <f t="shared" si="4"/>
        <v/>
      </c>
      <c r="P46" s="20" t="str">
        <f t="shared" si="5"/>
        <v/>
      </c>
      <c r="Q46" s="20"/>
      <c r="R46" s="18"/>
      <c r="S46" s="20"/>
      <c r="T46" s="18"/>
    </row>
    <row r="47" spans="1:20" x14ac:dyDescent="0.2">
      <c r="A47" s="17">
        <f t="shared" si="9"/>
        <v>42</v>
      </c>
      <c r="B47" s="11"/>
      <c r="C47" s="11"/>
      <c r="D47" s="17" t="str">
        <f>IF(B47&lt;&gt;"",IFERROR(VLOOKUP(B47,SignOnSheet!$D$5:$N$18,7,FALSE),"NON_LISTED"),"")</f>
        <v/>
      </c>
      <c r="E47" s="18" t="str">
        <f>IF(B47&lt;&gt;"",IFERROR(VLOOKUP(B47,SignOnSheet!$D$5:$K$18,3,FALSE),"NON_LISTED"),"")</f>
        <v/>
      </c>
      <c r="F47" s="18" t="str">
        <f>IF(B47&lt;&gt;"",IFERROR(VLOOKUP(B47,SignOnSheet!$D$5:$K$18,4,FALSE),"NON_LISTED"),"")</f>
        <v/>
      </c>
      <c r="G47" s="18" t="str">
        <f>IF(B47&lt;&gt;"",IFERROR(VLOOKUP(B47,SignOnSheet!$D$5:$K$18,5,FALSE),"NON_LISTED"),"")</f>
        <v/>
      </c>
      <c r="H47" s="18" t="str">
        <f>IF(B47&lt;&gt;"",IFERROR(VLOOKUP(B47,SignOnSheet!$D$5:$K$18,6,FALSE),"NON_LISTED"),"")</f>
        <v/>
      </c>
      <c r="I47" s="27" t="str">
        <f>IF(B47&lt;&gt;"",IFERROR(VLOOKUP(B47,SignOnSheet!$D$5:$K$18,2,FALSE),"NON_LISTED"),"")</f>
        <v/>
      </c>
      <c r="J47" s="18" t="str">
        <f t="shared" si="6"/>
        <v/>
      </c>
      <c r="K47" s="19" t="str">
        <f t="shared" si="7"/>
        <v/>
      </c>
      <c r="L47" s="19" t="str">
        <f t="shared" si="8"/>
        <v/>
      </c>
      <c r="M47" s="18" t="str">
        <f>IF(ISTEXT(C47),SignOnSheet!$U$22+1,IF(C47&lt;&gt;"",IFERROR(IF(L47&gt;0,RANK(L47,IF(L$6:L$56&gt;0,L$6:L$56,),1)-COUNTIF(L$6:L$56,"=0"),IF(L47&lt;&gt;"",SignOnSheet!$U$22+1,0)),0),""))</f>
        <v/>
      </c>
      <c r="N47" s="20" t="e">
        <f>IF(#REF!=N$5,IF(L47="",MAX($L$6:$L$56)+1,L47),"")</f>
        <v>#REF!</v>
      </c>
      <c r="O47" s="20" t="str">
        <f t="shared" si="4"/>
        <v/>
      </c>
      <c r="P47" s="20" t="str">
        <f t="shared" si="5"/>
        <v/>
      </c>
      <c r="Q47" s="20"/>
      <c r="R47" s="18"/>
      <c r="S47" s="20"/>
      <c r="T47" s="18"/>
    </row>
    <row r="48" spans="1:20" x14ac:dyDescent="0.2">
      <c r="A48" s="17">
        <f t="shared" si="9"/>
        <v>43</v>
      </c>
      <c r="B48" s="11"/>
      <c r="C48" s="11"/>
      <c r="D48" s="17" t="str">
        <f>IF(B48&lt;&gt;"",IFERROR(VLOOKUP(B48,SignOnSheet!$D$5:$N$18,7,FALSE),"NON_LISTED"),"")</f>
        <v/>
      </c>
      <c r="E48" s="18" t="str">
        <f>IF(B48&lt;&gt;"",IFERROR(VLOOKUP(B48,SignOnSheet!$D$5:$K$18,3,FALSE),"NON_LISTED"),"")</f>
        <v/>
      </c>
      <c r="F48" s="18" t="str">
        <f>IF(B48&lt;&gt;"",IFERROR(VLOOKUP(B48,SignOnSheet!$D$5:$K$18,4,FALSE),"NON_LISTED"),"")</f>
        <v/>
      </c>
      <c r="G48" s="18" t="str">
        <f>IF(B48&lt;&gt;"",IFERROR(VLOOKUP(B48,SignOnSheet!$D$5:$K$18,5,FALSE),"NON_LISTED"),"")</f>
        <v/>
      </c>
      <c r="H48" s="18" t="str">
        <f>IF(B48&lt;&gt;"",IFERROR(VLOOKUP(B48,SignOnSheet!$D$5:$K$18,6,FALSE),"NON_LISTED"),"")</f>
        <v/>
      </c>
      <c r="I48" s="27" t="str">
        <f>IF(B48&lt;&gt;"",IFERROR(VLOOKUP(B48,SignOnSheet!$D$5:$K$18,2,FALSE),"NON_LISTED"),"")</f>
        <v/>
      </c>
      <c r="J48" s="18" t="str">
        <f t="shared" si="6"/>
        <v/>
      </c>
      <c r="K48" s="19" t="str">
        <f t="shared" si="7"/>
        <v/>
      </c>
      <c r="L48" s="19" t="str">
        <f t="shared" si="8"/>
        <v/>
      </c>
      <c r="M48" s="18" t="str">
        <f>IF(ISTEXT(C48),SignOnSheet!$U$22+1,IF(C48&lt;&gt;"",IFERROR(IF(L48&gt;0,RANK(L48,IF(L$6:L$56&gt;0,L$6:L$56,),1)-COUNTIF(L$6:L$56,"=0"),IF(L48&lt;&gt;"",SignOnSheet!$U$22+1,0)),0),""))</f>
        <v/>
      </c>
      <c r="N48" s="20" t="e">
        <f>IF(#REF!=N$5,IF(L48="",MAX($L$6:$L$56)+1,L48),"")</f>
        <v>#REF!</v>
      </c>
      <c r="O48" s="20" t="str">
        <f t="shared" si="4"/>
        <v/>
      </c>
      <c r="P48" s="20" t="str">
        <f t="shared" si="5"/>
        <v/>
      </c>
      <c r="Q48" s="20"/>
      <c r="R48" s="18"/>
      <c r="S48" s="20"/>
      <c r="T48" s="18"/>
    </row>
    <row r="49" spans="1:20" x14ac:dyDescent="0.2">
      <c r="A49" s="17">
        <f t="shared" si="9"/>
        <v>44</v>
      </c>
      <c r="B49" s="11"/>
      <c r="C49" s="11"/>
      <c r="D49" s="17" t="str">
        <f>IF(B49&lt;&gt;"",IFERROR(VLOOKUP(B49,SignOnSheet!$D$5:$N$18,7,FALSE),"NON_LISTED"),"")</f>
        <v/>
      </c>
      <c r="E49" s="18" t="str">
        <f>IF(B49&lt;&gt;"",IFERROR(VLOOKUP(B49,SignOnSheet!$D$5:$K$18,3,FALSE),"NON_LISTED"),"")</f>
        <v/>
      </c>
      <c r="F49" s="18" t="str">
        <f>IF(B49&lt;&gt;"",IFERROR(VLOOKUP(B49,SignOnSheet!$D$5:$K$18,4,FALSE),"NON_LISTED"),"")</f>
        <v/>
      </c>
      <c r="G49" s="18" t="str">
        <f>IF(B49&lt;&gt;"",IFERROR(VLOOKUP(B49,SignOnSheet!$D$5:$K$18,5,FALSE),"NON_LISTED"),"")</f>
        <v/>
      </c>
      <c r="H49" s="18" t="str">
        <f>IF(B49&lt;&gt;"",IFERROR(VLOOKUP(B49,SignOnSheet!$D$5:$K$18,6,FALSE),"NON_LISTED"),"")</f>
        <v/>
      </c>
      <c r="I49" s="27" t="str">
        <f>IF(B49&lt;&gt;"",IFERROR(VLOOKUP(B49,SignOnSheet!$D$5:$K$18,2,FALSE),"NON_LISTED"),"")</f>
        <v/>
      </c>
      <c r="J49" s="18" t="str">
        <f t="shared" si="6"/>
        <v/>
      </c>
      <c r="K49" s="19" t="str">
        <f t="shared" si="7"/>
        <v/>
      </c>
      <c r="L49" s="19" t="str">
        <f t="shared" si="8"/>
        <v/>
      </c>
      <c r="M49" s="18" t="str">
        <f>IF(ISTEXT(C49),SignOnSheet!$U$22+1,IF(C49&lt;&gt;"",IFERROR(IF(L49&gt;0,RANK(L49,IF(L$6:L$56&gt;0,L$6:L$56,),1)-COUNTIF(L$6:L$56,"=0"),IF(L49&lt;&gt;"",SignOnSheet!$U$22+1,0)),0),""))</f>
        <v/>
      </c>
      <c r="N49" s="20" t="e">
        <f>IF(#REF!=N$5,IF(L49="",MAX($L$6:$L$56)+1,L49),"")</f>
        <v>#REF!</v>
      </c>
      <c r="O49" s="20" t="str">
        <f t="shared" si="4"/>
        <v/>
      </c>
      <c r="P49" s="20" t="str">
        <f t="shared" si="5"/>
        <v/>
      </c>
      <c r="Q49" s="20"/>
      <c r="R49" s="18"/>
      <c r="S49" s="20"/>
      <c r="T49" s="18"/>
    </row>
    <row r="50" spans="1:20" x14ac:dyDescent="0.2">
      <c r="A50" s="17">
        <f t="shared" si="9"/>
        <v>45</v>
      </c>
      <c r="B50" s="11"/>
      <c r="C50" s="11"/>
      <c r="D50" s="17" t="str">
        <f>IF(B50&lt;&gt;"",IFERROR(VLOOKUP(B50,SignOnSheet!$D$5:$N$18,7,FALSE),"NON_LISTED"),"")</f>
        <v/>
      </c>
      <c r="E50" s="18" t="str">
        <f>IF(B50&lt;&gt;"",IFERROR(VLOOKUP(B50,SignOnSheet!$D$5:$K$18,3,FALSE),"NON_LISTED"),"")</f>
        <v/>
      </c>
      <c r="F50" s="18" t="str">
        <f>IF(B50&lt;&gt;"",IFERROR(VLOOKUP(B50,SignOnSheet!$D$5:$K$18,4,FALSE),"NON_LISTED"),"")</f>
        <v/>
      </c>
      <c r="G50" s="18" t="str">
        <f>IF(B50&lt;&gt;"",IFERROR(VLOOKUP(B50,SignOnSheet!$D$5:$K$18,5,FALSE),"NON_LISTED"),"")</f>
        <v/>
      </c>
      <c r="H50" s="18" t="str">
        <f>IF(B50&lt;&gt;"",IFERROR(VLOOKUP(B50,SignOnSheet!$D$5:$K$18,6,FALSE),"NON_LISTED"),"")</f>
        <v/>
      </c>
      <c r="I50" s="27" t="str">
        <f>IF(B50&lt;&gt;"",IFERROR(VLOOKUP(B50,SignOnSheet!$D$5:$K$18,2,FALSE),"NON_LISTED"),"")</f>
        <v/>
      </c>
      <c r="J50" s="18" t="str">
        <f t="shared" si="6"/>
        <v/>
      </c>
      <c r="K50" s="19" t="str">
        <f t="shared" si="7"/>
        <v/>
      </c>
      <c r="L50" s="19" t="str">
        <f t="shared" si="8"/>
        <v/>
      </c>
      <c r="M50" s="18" t="str">
        <f>IF(ISTEXT(C50),SignOnSheet!$U$22+1,IF(C50&lt;&gt;"",IFERROR(IF(L50&gt;0,RANK(L50,IF(L$6:L$56&gt;0,L$6:L$56,),1)-COUNTIF(L$6:L$56,"=0"),IF(L50&lt;&gt;"",SignOnSheet!$U$22+1,0)),0),""))</f>
        <v/>
      </c>
      <c r="N50" s="20" t="e">
        <f>IF(#REF!=N$5,IF(L50="",MAX($L$6:$L$56)+1,L50),"")</f>
        <v>#REF!</v>
      </c>
      <c r="O50" s="20" t="str">
        <f t="shared" si="4"/>
        <v/>
      </c>
      <c r="P50" s="20" t="str">
        <f t="shared" si="5"/>
        <v/>
      </c>
      <c r="Q50" s="20"/>
      <c r="R50" s="18"/>
      <c r="S50" s="20"/>
      <c r="T50" s="18"/>
    </row>
    <row r="51" spans="1:20" x14ac:dyDescent="0.2">
      <c r="A51" s="17">
        <f t="shared" si="9"/>
        <v>46</v>
      </c>
      <c r="B51" s="11"/>
      <c r="C51" s="11"/>
      <c r="D51" s="17" t="str">
        <f>IF(B51&lt;&gt;"",IFERROR(VLOOKUP(B51,SignOnSheet!$D$5:$N$18,7,FALSE),"NON_LISTED"),"")</f>
        <v/>
      </c>
      <c r="E51" s="18" t="str">
        <f>IF(B51&lt;&gt;"",IFERROR(VLOOKUP(B51,SignOnSheet!$D$5:$K$18,3,FALSE),"NON_LISTED"),"")</f>
        <v/>
      </c>
      <c r="F51" s="18" t="str">
        <f>IF(B51&lt;&gt;"",IFERROR(VLOOKUP(B51,SignOnSheet!$D$5:$K$18,4,FALSE),"NON_LISTED"),"")</f>
        <v/>
      </c>
      <c r="G51" s="18" t="str">
        <f>IF(B51&lt;&gt;"",IFERROR(VLOOKUP(B51,SignOnSheet!$D$5:$K$18,5,FALSE),"NON_LISTED"),"")</f>
        <v/>
      </c>
      <c r="H51" s="18" t="str">
        <f>IF(B51&lt;&gt;"",IFERROR(VLOOKUP(B51,SignOnSheet!$D$5:$K$18,6,FALSE),"NON_LISTED"),"")</f>
        <v/>
      </c>
      <c r="I51" s="27" t="str">
        <f>IF(B51&lt;&gt;"",IFERROR(VLOOKUP(B51,SignOnSheet!$D$5:$K$18,2,FALSE),"NON_LISTED"),"")</f>
        <v/>
      </c>
      <c r="J51" s="18" t="str">
        <f t="shared" si="6"/>
        <v/>
      </c>
      <c r="K51" s="19" t="str">
        <f t="shared" si="7"/>
        <v/>
      </c>
      <c r="L51" s="19" t="str">
        <f t="shared" si="8"/>
        <v/>
      </c>
      <c r="M51" s="18" t="str">
        <f>IF(ISTEXT(C51),SignOnSheet!$U$22+1,IF(C51&lt;&gt;"",IFERROR(IF(L51&gt;0,RANK(L51,IF(L$6:L$56&gt;0,L$6:L$56,),1)-COUNTIF(L$6:L$56,"=0"),IF(L51&lt;&gt;"",SignOnSheet!$U$22+1,0)),0),""))</f>
        <v/>
      </c>
      <c r="N51" s="20" t="e">
        <f>IF(#REF!=N$5,IF(L51="",MAX($L$6:$L$56)+1,L51),"")</f>
        <v>#REF!</v>
      </c>
      <c r="O51" s="20" t="str">
        <f t="shared" si="4"/>
        <v/>
      </c>
      <c r="P51" s="20" t="str">
        <f t="shared" si="5"/>
        <v/>
      </c>
      <c r="Q51" s="20"/>
      <c r="R51" s="18"/>
      <c r="S51" s="20"/>
      <c r="T51" s="18"/>
    </row>
    <row r="52" spans="1:20" x14ac:dyDescent="0.2">
      <c r="A52" s="17">
        <f t="shared" si="9"/>
        <v>47</v>
      </c>
      <c r="B52" s="11"/>
      <c r="C52" s="11"/>
      <c r="D52" s="17" t="str">
        <f>IF(B52&lt;&gt;"",IFERROR(VLOOKUP(B52,SignOnSheet!$D$5:$N$18,7,FALSE),"NON_LISTED"),"")</f>
        <v/>
      </c>
      <c r="E52" s="18" t="str">
        <f>IF(B52&lt;&gt;"",IFERROR(VLOOKUP(B52,SignOnSheet!$D$5:$K$18,3,FALSE),"NON_LISTED"),"")</f>
        <v/>
      </c>
      <c r="F52" s="18" t="str">
        <f>IF(B52&lt;&gt;"",IFERROR(VLOOKUP(B52,SignOnSheet!$D$5:$K$18,4,FALSE),"NON_LISTED"),"")</f>
        <v/>
      </c>
      <c r="G52" s="18" t="str">
        <f>IF(B52&lt;&gt;"",IFERROR(VLOOKUP(B52,SignOnSheet!$D$5:$K$18,5,FALSE),"NON_LISTED"),"")</f>
        <v/>
      </c>
      <c r="H52" s="18" t="str">
        <f>IF(B52&lt;&gt;"",IFERROR(VLOOKUP(B52,SignOnSheet!$D$5:$K$18,6,FALSE),"NON_LISTED"),"")</f>
        <v/>
      </c>
      <c r="I52" s="27" t="str">
        <f>IF(B52&lt;&gt;"",IFERROR(VLOOKUP(B52,SignOnSheet!$D$5:$K$18,2,FALSE),"NON_LISTED"),"")</f>
        <v/>
      </c>
      <c r="J52" s="18" t="str">
        <f t="shared" si="6"/>
        <v/>
      </c>
      <c r="K52" s="19" t="str">
        <f t="shared" si="7"/>
        <v/>
      </c>
      <c r="L52" s="19" t="str">
        <f t="shared" si="8"/>
        <v/>
      </c>
      <c r="M52" s="18" t="str">
        <f>IF(ISTEXT(C52),SignOnSheet!$U$22+1,IF(C52&lt;&gt;"",IFERROR(IF(L52&gt;0,RANK(L52,IF(L$6:L$56&gt;0,L$6:L$56,),1)-COUNTIF(L$6:L$56,"=0"),IF(L52&lt;&gt;"",SignOnSheet!$U$22+1,0)),0),""))</f>
        <v/>
      </c>
      <c r="N52" s="20" t="e">
        <f>IF(#REF!=N$5,IF(L52="",MAX($L$6:$L$56)+1,L52),"")</f>
        <v>#REF!</v>
      </c>
      <c r="O52" s="20" t="str">
        <f t="shared" si="4"/>
        <v/>
      </c>
      <c r="P52" s="20" t="str">
        <f t="shared" si="5"/>
        <v/>
      </c>
      <c r="Q52" s="20"/>
      <c r="R52" s="18"/>
      <c r="S52" s="20"/>
      <c r="T52" s="18"/>
    </row>
    <row r="53" spans="1:20" x14ac:dyDescent="0.2">
      <c r="A53" s="17">
        <f t="shared" si="9"/>
        <v>48</v>
      </c>
      <c r="B53" s="11"/>
      <c r="C53" s="11"/>
      <c r="D53" s="17" t="str">
        <f>IF(B53&lt;&gt;"",IFERROR(VLOOKUP(B53,SignOnSheet!$D$5:$N$18,7,FALSE),"NON_LISTED"),"")</f>
        <v/>
      </c>
      <c r="E53" s="18" t="str">
        <f>IF(B53&lt;&gt;"",IFERROR(VLOOKUP(B53,SignOnSheet!$D$5:$K$18,3,FALSE),"NON_LISTED"),"")</f>
        <v/>
      </c>
      <c r="F53" s="18" t="str">
        <f>IF(B53&lt;&gt;"",IFERROR(VLOOKUP(B53,SignOnSheet!$D$5:$K$18,4,FALSE),"NON_LISTED"),"")</f>
        <v/>
      </c>
      <c r="G53" s="18" t="str">
        <f>IF(B53&lt;&gt;"",IFERROR(VLOOKUP(B53,SignOnSheet!$D$5:$K$18,5,FALSE),"NON_LISTED"),"")</f>
        <v/>
      </c>
      <c r="H53" s="18" t="str">
        <f>IF(B53&lt;&gt;"",IFERROR(VLOOKUP(B53,SignOnSheet!$D$5:$K$18,6,FALSE),"NON_LISTED"),"")</f>
        <v/>
      </c>
      <c r="I53" s="27" t="str">
        <f>IF(B53&lt;&gt;"",IFERROR(VLOOKUP(B53,SignOnSheet!$D$5:$K$18,2,FALSE),"NON_LISTED"),"")</f>
        <v/>
      </c>
      <c r="J53" s="18" t="str">
        <f t="shared" si="6"/>
        <v/>
      </c>
      <c r="K53" s="19" t="str">
        <f t="shared" si="7"/>
        <v/>
      </c>
      <c r="L53" s="19" t="str">
        <f t="shared" si="8"/>
        <v/>
      </c>
      <c r="M53" s="18" t="str">
        <f>IF(ISTEXT(C53),SignOnSheet!$U$22+1,IF(C53&lt;&gt;"",IFERROR(IF(L53&gt;0,RANK(L53,IF(L$6:L$56&gt;0,L$6:L$56,),1)-COUNTIF(L$6:L$56,"=0"),IF(L53&lt;&gt;"",SignOnSheet!$U$22+1,0)),0),""))</f>
        <v/>
      </c>
      <c r="N53" s="20" t="e">
        <f>IF(#REF!=N$5,IF(L53="",MAX($L$6:$L$56)+1,L53),"")</f>
        <v>#REF!</v>
      </c>
      <c r="O53" s="20" t="str">
        <f t="shared" si="4"/>
        <v/>
      </c>
      <c r="P53" s="20" t="str">
        <f t="shared" si="5"/>
        <v/>
      </c>
      <c r="Q53" s="20"/>
      <c r="R53" s="18"/>
      <c r="S53" s="20"/>
      <c r="T53" s="18"/>
    </row>
    <row r="54" spans="1:20" x14ac:dyDescent="0.2">
      <c r="A54" s="17">
        <f t="shared" si="9"/>
        <v>49</v>
      </c>
      <c r="B54" s="11"/>
      <c r="C54" s="11"/>
      <c r="D54" s="17" t="str">
        <f>IF(B54&lt;&gt;"",IFERROR(VLOOKUP(B54,SignOnSheet!$D$5:$N$18,7,FALSE),"NON_LISTED"),"")</f>
        <v/>
      </c>
      <c r="E54" s="18" t="str">
        <f>IF(B54&lt;&gt;"",IFERROR(VLOOKUP(B54,SignOnSheet!$D$5:$K$18,3,FALSE),"NON_LISTED"),"")</f>
        <v/>
      </c>
      <c r="F54" s="18" t="str">
        <f>IF(B54&lt;&gt;"",IFERROR(VLOOKUP(B54,SignOnSheet!$D$5:$K$18,4,FALSE),"NON_LISTED"),"")</f>
        <v/>
      </c>
      <c r="G54" s="18" t="str">
        <f>IF(B54&lt;&gt;"",IFERROR(VLOOKUP(B54,SignOnSheet!$D$5:$K$18,5,FALSE),"NON_LISTED"),"")</f>
        <v/>
      </c>
      <c r="H54" s="18" t="str">
        <f>IF(B54&lt;&gt;"",IFERROR(VLOOKUP(B54,SignOnSheet!$D$5:$K$18,6,FALSE),"NON_LISTED"),"")</f>
        <v/>
      </c>
      <c r="I54" s="27" t="str">
        <f>IF(B54&lt;&gt;"",IFERROR(VLOOKUP(B54,SignOnSheet!$D$5:$K$18,2,FALSE),"NON_LISTED"),"")</f>
        <v/>
      </c>
      <c r="J54" s="18" t="str">
        <f t="shared" si="6"/>
        <v/>
      </c>
      <c r="K54" s="19" t="str">
        <f t="shared" si="7"/>
        <v/>
      </c>
      <c r="L54" s="19" t="str">
        <f t="shared" si="8"/>
        <v/>
      </c>
      <c r="M54" s="18" t="str">
        <f>IF(ISTEXT(C54),SignOnSheet!$U$22+1,IF(C54&lt;&gt;"",IFERROR(IF(L54&gt;0,RANK(L54,IF(L$6:L$56&gt;0,L$6:L$56,),1)-COUNTIF(L$6:L$56,"=0"),IF(L54&lt;&gt;"",SignOnSheet!$U$22+1,0)),0),""))</f>
        <v/>
      </c>
      <c r="N54" s="20" t="e">
        <f>IF(#REF!=N$5,IF(L54="",MAX($L$6:$L$56)+1,L54),"")</f>
        <v>#REF!</v>
      </c>
      <c r="O54" s="20" t="str">
        <f t="shared" si="4"/>
        <v/>
      </c>
      <c r="P54" s="20" t="str">
        <f t="shared" si="5"/>
        <v/>
      </c>
      <c r="Q54" s="20"/>
      <c r="R54" s="18"/>
      <c r="S54" s="20"/>
      <c r="T54" s="18"/>
    </row>
    <row r="55" spans="1:20" x14ac:dyDescent="0.2">
      <c r="A55" s="17">
        <f t="shared" si="9"/>
        <v>50</v>
      </c>
      <c r="B55" s="11"/>
      <c r="C55" s="11"/>
      <c r="D55" s="17" t="str">
        <f>IF(B55&lt;&gt;"",IFERROR(VLOOKUP(B55,SignOnSheet!$D$5:$N$18,7,FALSE),"NON_LISTED"),"")</f>
        <v/>
      </c>
      <c r="E55" s="18" t="str">
        <f>IF(B55&lt;&gt;"",IFERROR(VLOOKUP(B55,SignOnSheet!$D$5:$K$18,3,FALSE),"NON_LISTED"),"")</f>
        <v/>
      </c>
      <c r="F55" s="18" t="str">
        <f>IF(B55&lt;&gt;"",IFERROR(VLOOKUP(B55,SignOnSheet!$D$5:$K$18,4,FALSE),"NON_LISTED"),"")</f>
        <v/>
      </c>
      <c r="G55" s="18" t="str">
        <f>IF(B55&lt;&gt;"",IFERROR(VLOOKUP(B55,SignOnSheet!$D$5:$K$18,5,FALSE),"NON_LISTED"),"")</f>
        <v/>
      </c>
      <c r="H55" s="18" t="str">
        <f>IF(B55&lt;&gt;"",IFERROR(VLOOKUP(B55,SignOnSheet!$D$5:$K$18,6,FALSE),"NON_LISTED"),"")</f>
        <v/>
      </c>
      <c r="I55" s="27" t="str">
        <f>IF(B55&lt;&gt;"",IFERROR(VLOOKUP(B55,SignOnSheet!$D$5:$K$18,2,FALSE),"NON_LISTED"),"")</f>
        <v/>
      </c>
      <c r="J55" s="18" t="str">
        <f t="shared" si="6"/>
        <v/>
      </c>
      <c r="K55" s="19" t="str">
        <f t="shared" si="7"/>
        <v/>
      </c>
      <c r="L55" s="19" t="str">
        <f t="shared" si="8"/>
        <v/>
      </c>
      <c r="M55" s="18" t="str">
        <f>IF(ISTEXT(C55),SignOnSheet!$U$22+1,IF(C55&lt;&gt;"",IFERROR(IF(L55&gt;0,RANK(L55,IF(L$6:L$56&gt;0,L$6:L$56,),1)-COUNTIF(L$6:L$56,"=0"),IF(L55&lt;&gt;"",SignOnSheet!$U$22+1,0)),0),""))</f>
        <v/>
      </c>
      <c r="N55" s="20" t="e">
        <f>IF(#REF!=N$5,IF(L55="",MAX($L$6:$L$56)+1,L55),"")</f>
        <v>#REF!</v>
      </c>
      <c r="O55" s="20" t="str">
        <f t="shared" si="4"/>
        <v/>
      </c>
      <c r="P55" s="20" t="str">
        <f t="shared" si="5"/>
        <v/>
      </c>
      <c r="Q55" s="20"/>
      <c r="R55" s="18"/>
      <c r="S55" s="20"/>
      <c r="T55" s="18"/>
    </row>
    <row r="56" spans="1:20" x14ac:dyDescent="0.2">
      <c r="A56" s="17">
        <f t="shared" si="9"/>
        <v>51</v>
      </c>
      <c r="B56" s="11"/>
      <c r="C56" s="11"/>
      <c r="D56" s="17" t="str">
        <f>IF(B56&lt;&gt;"",IFERROR(VLOOKUP(B56,SignOnSheet!$D$5:$N$18,7,FALSE),"NON_LISTED"),"")</f>
        <v/>
      </c>
      <c r="E56" s="18" t="str">
        <f>IF(B56&lt;&gt;"",IFERROR(VLOOKUP(B56,SignOnSheet!$D$5:$K$18,3,FALSE),"NON_LISTED"),"")</f>
        <v/>
      </c>
      <c r="F56" s="18" t="str">
        <f>IF(B56&lt;&gt;"",IFERROR(VLOOKUP(B56,SignOnSheet!$D$5:$K$18,4,FALSE),"NON_LISTED"),"")</f>
        <v/>
      </c>
      <c r="G56" s="18" t="str">
        <f>IF(B56&lt;&gt;"",IFERROR(VLOOKUP(B56,SignOnSheet!$D$5:$K$18,5,FALSE),"NON_LISTED"),"")</f>
        <v/>
      </c>
      <c r="H56" s="18" t="str">
        <f>IF(B56&lt;&gt;"",IFERROR(VLOOKUP(B56,SignOnSheet!$D$5:$K$18,6,FALSE),"NON_LISTED"),"")</f>
        <v/>
      </c>
      <c r="I56" s="27" t="str">
        <f>IF(B56&lt;&gt;"",IFERROR(VLOOKUP(B56,SignOnSheet!$D$5:$K$18,2,FALSE),"NON_LISTED"),"")</f>
        <v/>
      </c>
      <c r="J56" s="18" t="str">
        <f t="shared" si="6"/>
        <v/>
      </c>
      <c r="K56" s="19" t="str">
        <f t="shared" si="7"/>
        <v/>
      </c>
      <c r="L56" s="19" t="str">
        <f t="shared" si="8"/>
        <v/>
      </c>
      <c r="M56" s="18" t="str">
        <f>IF(ISTEXT(C56),SignOnSheet!$U$22+1,IF(C56&lt;&gt;"",IFERROR(IF(L56&gt;0,RANK(L56,IF(L$6:L$56&gt;0,L$6:L$56,),1)-COUNTIF(L$6:L$56,"=0"),IF(L56&lt;&gt;"",SignOnSheet!$U$22+1,0)),0),""))</f>
        <v/>
      </c>
      <c r="N56" s="20" t="e">
        <f>IF(#REF!=N$5,IF(L56="",MAX($L$6:$L$56)+1,L56),"")</f>
        <v>#REF!</v>
      </c>
      <c r="O56" s="20" t="str">
        <f t="shared" si="4"/>
        <v/>
      </c>
      <c r="P56" s="20" t="str">
        <f t="shared" si="5"/>
        <v/>
      </c>
      <c r="Q56" s="20"/>
      <c r="R56" s="18"/>
      <c r="S56" s="20"/>
      <c r="T56" s="18"/>
    </row>
    <row r="57" spans="1:20" x14ac:dyDescent="0.2">
      <c r="A57" s="7"/>
      <c r="B57" s="8"/>
      <c r="C57" s="8"/>
      <c r="D57" s="7"/>
      <c r="E57" s="9"/>
      <c r="F57" s="7"/>
      <c r="G57" s="7"/>
      <c r="H57" s="7"/>
      <c r="I57" s="7"/>
      <c r="J57" s="9"/>
      <c r="K57" s="10"/>
      <c r="L57" s="10"/>
      <c r="M57" s="9"/>
      <c r="N57" s="9"/>
      <c r="O57" s="9"/>
      <c r="P57" s="9"/>
      <c r="Q57" s="9"/>
      <c r="R57" s="9"/>
    </row>
    <row r="58" spans="1:20" x14ac:dyDescent="0.2">
      <c r="A58" s="2"/>
      <c r="B58" t="s">
        <v>24</v>
      </c>
      <c r="C58" s="3"/>
      <c r="D58" s="2"/>
      <c r="E58" s="2"/>
      <c r="F58" s="3"/>
      <c r="G58" s="3"/>
      <c r="H58" s="3"/>
      <c r="I58" s="3"/>
      <c r="J58" s="4"/>
      <c r="K58" s="2"/>
      <c r="L58" s="4"/>
      <c r="M58" s="2"/>
      <c r="N58" s="2"/>
      <c r="O58" s="2"/>
      <c r="P58" s="2"/>
      <c r="Q58" s="2"/>
      <c r="R58" s="2"/>
    </row>
  </sheetData>
  <autoFilter ref="A5:M5">
    <sortState ref="A6:M56">
      <sortCondition ref="M5"/>
    </sortState>
  </autoFilter>
  <mergeCells count="1">
    <mergeCell ref="N4:T4"/>
  </mergeCells>
  <conditionalFormatting sqref="B36:B40">
    <cfRule type="duplicateValues" dxfId="41" priority="10"/>
  </conditionalFormatting>
  <conditionalFormatting sqref="B34:B35">
    <cfRule type="duplicateValues" dxfId="40" priority="9"/>
  </conditionalFormatting>
  <conditionalFormatting sqref="C16:C24">
    <cfRule type="duplicateValues" dxfId="39" priority="4"/>
  </conditionalFormatting>
  <conditionalFormatting sqref="B16:B33">
    <cfRule type="duplicateValues" dxfId="38" priority="3"/>
  </conditionalFormatting>
  <conditionalFormatting sqref="C6:C15">
    <cfRule type="duplicateValues" dxfId="37" priority="2"/>
  </conditionalFormatting>
  <conditionalFormatting sqref="B6:B15">
    <cfRule type="duplicateValues" dxfId="36" priority="1"/>
  </conditionalFormatting>
  <pageMargins left="0.70866141732283472" right="0.70866141732283472" top="0.74803149606299213" bottom="0.74803149606299213" header="0.31496062992125984" footer="0.31496062992125984"/>
  <pageSetup scale="6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Y58"/>
  <sheetViews>
    <sheetView view="pageBreakPreview" topLeftCell="A2" zoomScale="85" zoomScaleSheetLayoutView="85" workbookViewId="0">
      <selection activeCell="D20" sqref="D20"/>
    </sheetView>
  </sheetViews>
  <sheetFormatPr defaultColWidth="8.85546875" defaultRowHeight="12.75" x14ac:dyDescent="0.2"/>
  <cols>
    <col min="3" max="3" width="10.42578125" customWidth="1"/>
    <col min="4" max="4" width="35.85546875" customWidth="1"/>
    <col min="5" max="5" width="16" customWidth="1"/>
    <col min="6" max="7" width="7.140625" customWidth="1"/>
    <col min="8" max="8" width="6" customWidth="1"/>
    <col min="9" max="9" width="1.28515625" customWidth="1"/>
    <col min="11" max="11" width="6" bestFit="1" customWidth="1"/>
    <col min="12" max="12" width="10" customWidth="1"/>
    <col min="13" max="13" width="11" customWidth="1"/>
    <col min="14" max="14" width="8.140625" hidden="1" customWidth="1"/>
    <col min="15" max="15" width="8" customWidth="1"/>
    <col min="16" max="16" width="8.140625" customWidth="1"/>
    <col min="17" max="17" width="3.85546875" customWidth="1"/>
    <col min="18" max="18" width="8.140625" customWidth="1"/>
    <col min="19" max="20" width="8.42578125" customWidth="1"/>
  </cols>
  <sheetData>
    <row r="1" spans="1:25" s="43" customFormat="1" ht="150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5" ht="15.75" x14ac:dyDescent="0.25">
      <c r="B2" s="14" t="s">
        <v>25</v>
      </c>
      <c r="C2" s="13">
        <v>8</v>
      </c>
      <c r="F2" s="90"/>
      <c r="G2" s="90"/>
      <c r="H2" s="90"/>
      <c r="I2" s="90"/>
      <c r="J2" s="90"/>
    </row>
    <row r="3" spans="1:25" x14ac:dyDescent="0.2">
      <c r="B3" s="41" t="s">
        <v>280</v>
      </c>
      <c r="C3" s="83">
        <v>-360</v>
      </c>
      <c r="F3" s="90"/>
      <c r="G3" s="90"/>
      <c r="H3" s="90"/>
      <c r="I3" s="90"/>
      <c r="J3" s="18">
        <v>-360</v>
      </c>
    </row>
    <row r="4" spans="1:25" x14ac:dyDescent="0.2">
      <c r="B4" s="41" t="s">
        <v>281</v>
      </c>
      <c r="C4">
        <v>0</v>
      </c>
      <c r="J4" s="18">
        <f>IFERROR(IF(LEFT(C4,1)&lt;&gt;"D",IFERROR(RIGHT(C4,2)+LEFT(RIGHT(C4,4),2)*60+(C4-RIGHT(C4,4))/10000*3600,""),"" ),"")</f>
        <v>0</v>
      </c>
      <c r="N4" s="128"/>
      <c r="O4" s="128"/>
      <c r="P4" s="128"/>
      <c r="Q4" s="128"/>
      <c r="R4" s="128"/>
      <c r="S4" s="128"/>
      <c r="T4" s="128"/>
    </row>
    <row r="5" spans="1:25" ht="51" x14ac:dyDescent="0.2">
      <c r="A5" s="16" t="s">
        <v>9</v>
      </c>
      <c r="B5" s="16" t="s">
        <v>0</v>
      </c>
      <c r="C5" s="16" t="s">
        <v>38</v>
      </c>
      <c r="D5" s="16" t="s">
        <v>1</v>
      </c>
      <c r="E5" s="16" t="s">
        <v>2</v>
      </c>
      <c r="F5" s="16" t="s">
        <v>32</v>
      </c>
      <c r="G5" s="16" t="s">
        <v>17</v>
      </c>
      <c r="H5" s="16" t="s">
        <v>47</v>
      </c>
      <c r="I5" s="16" t="s">
        <v>34</v>
      </c>
      <c r="J5" s="16" t="s">
        <v>5</v>
      </c>
      <c r="K5" s="16" t="s">
        <v>3</v>
      </c>
      <c r="L5" s="16" t="s">
        <v>6</v>
      </c>
      <c r="M5" s="16" t="s">
        <v>11</v>
      </c>
      <c r="N5" s="16" t="s">
        <v>23</v>
      </c>
      <c r="O5" s="16"/>
      <c r="P5" s="16"/>
      <c r="Q5" s="16"/>
      <c r="R5" s="16"/>
      <c r="S5" s="16"/>
      <c r="T5" s="16"/>
      <c r="V5">
        <v>11</v>
      </c>
      <c r="W5">
        <v>12</v>
      </c>
      <c r="X5">
        <v>13</v>
      </c>
      <c r="Y5">
        <v>14</v>
      </c>
    </row>
    <row r="6" spans="1:25" x14ac:dyDescent="0.2">
      <c r="A6" s="17">
        <v>1</v>
      </c>
      <c r="B6" s="35">
        <v>2645</v>
      </c>
      <c r="C6" s="35">
        <v>4202</v>
      </c>
      <c r="D6" s="17" t="str">
        <f>IF(B6&lt;&gt;"",IFERROR(VLOOKUP(B6,SignOnSheet!$D$5:$N$18,7,FALSE),"NON_LISTED"),"")</f>
        <v>Mike Goodyer-Kyle Boman</v>
      </c>
      <c r="E6" s="18" t="str">
        <f>IF(B6&lt;&gt;"",IFERROR(VLOOKUP(B6,SignOnSheet!$D$5:$K$18,3,FALSE),"NON_LISTED"),"")</f>
        <v>Hobie Tiger 18</v>
      </c>
      <c r="F6" s="18">
        <f>IF(B6&lt;&gt;"",IFERROR(VLOOKUP(B6,SignOnSheet!$D$5:$K$18,4,FALSE),"NON_LISTED"),"")</f>
        <v>1</v>
      </c>
      <c r="G6" s="18" t="str">
        <f>IF(B6&lt;&gt;"",IFERROR(VLOOKUP(B6,SignOnSheet!$D$5:$K$18,5,FALSE),"NON_LISTED"),"")</f>
        <v>A</v>
      </c>
      <c r="H6" s="18">
        <f>IF(B6&lt;&gt;"",IFERROR(VLOOKUP(B6,SignOnSheet!$D$5:$K$18,6,FALSE),"NON_LISTED"),"")</f>
        <v>4</v>
      </c>
      <c r="I6" s="39">
        <f>IF(B6&lt;&gt;"",IFERROR(VLOOKUP(B6,SignOnSheet!$D$5:$K$18,2,FALSE),"NON_LISTED"),"")</f>
        <v>0</v>
      </c>
      <c r="J6" s="18">
        <f t="shared" ref="J6:J37" si="0">IFERROR(IF(LEFT(C6,1)&lt;&gt;"D",IFERROR(RIGHT(C6,2)+LEFT(RIGHT(C6,4),2)*60+(C6-RIGHT(C6,4))/10000*3600-IF(G6="B",$J$4,$J$3),""),"" ),"")</f>
        <v>2882</v>
      </c>
      <c r="K6" s="19">
        <f t="shared" ref="K6:K37" si="1">IF(C6&lt;&gt;"",IFERROR(IF(C6&gt;0,RANK(J6,IF(J$6:J$56&gt;0,J$6:J$56,),1)-COUNTIF(J$6:J$56,"=0"),IF(C6="",COUNT(J$6:J$56)+1,0)),0),"")</f>
        <v>1</v>
      </c>
      <c r="L6" s="19">
        <f t="shared" ref="L6:L37" si="2">IFERROR(IF(J6&lt;&gt;"",J6/F6,"")/H6,"")</f>
        <v>720.5</v>
      </c>
      <c r="M6" s="18">
        <f>IF(ISTEXT(C6),SignOnSheet!$U$22+1,IF(C6&lt;&gt;"",IFERROR(IF(L6&gt;0,RANK(L6,IF(L$6:L$56&gt;0,L$6:L$56,),1)-COUNTIF(L$6:L$56,"=0"),IF(L6&lt;&gt;"",SignOnSheet!$U$22+1,0)),0),""))</f>
        <v>1</v>
      </c>
      <c r="N6" s="20" t="e">
        <f>IF(#REF!=N$5,IF(L6="",MAX($L$6:$L$56)+1,L6),"")</f>
        <v>#REF!</v>
      </c>
      <c r="O6" s="20"/>
      <c r="P6" s="20"/>
      <c r="Q6" s="20"/>
      <c r="R6" s="18"/>
      <c r="S6" s="20"/>
      <c r="T6" s="18"/>
      <c r="U6" t="s">
        <v>7</v>
      </c>
    </row>
    <row r="7" spans="1:25" x14ac:dyDescent="0.2">
      <c r="A7" s="17">
        <v>2</v>
      </c>
      <c r="B7" s="11">
        <v>2650</v>
      </c>
      <c r="C7" s="11">
        <v>4243</v>
      </c>
      <c r="D7" s="17" t="str">
        <f>IF(B7&lt;&gt;"",IFERROR(VLOOKUP(B7,SignOnSheet!$D$5:$N$18,7,FALSE),"NON_LISTED"),"")</f>
        <v>Alistair Bush-Andrew Stanley</v>
      </c>
      <c r="E7" s="18" t="str">
        <f>IF(B7&lt;&gt;"",IFERROR(VLOOKUP(B7,SignOnSheet!$D$5:$K$18,3,FALSE),"NON_LISTED"),"")</f>
        <v>Hobie Tiger 18</v>
      </c>
      <c r="F7" s="18">
        <f>IF(B7&lt;&gt;"",IFERROR(VLOOKUP(B7,SignOnSheet!$D$5:$K$18,4,FALSE),"NON_LISTED"),"")</f>
        <v>1</v>
      </c>
      <c r="G7" s="18" t="str">
        <f>IF(B7&lt;&gt;"",IFERROR(VLOOKUP(B7,SignOnSheet!$D$5:$K$18,5,FALSE),"NON_LISTED"),"")</f>
        <v>A</v>
      </c>
      <c r="H7" s="18">
        <f>IF(B7&lt;&gt;"",IFERROR(VLOOKUP(B7,SignOnSheet!$D$5:$K$18,6,FALSE),"NON_LISTED"),"")</f>
        <v>4</v>
      </c>
      <c r="I7" s="39">
        <f>IF(B7&lt;&gt;"",IFERROR(VLOOKUP(B7,SignOnSheet!$D$5:$K$18,2,FALSE),"NON_LISTED"),"")</f>
        <v>0</v>
      </c>
      <c r="J7" s="18">
        <f t="shared" si="0"/>
        <v>2923</v>
      </c>
      <c r="K7" s="19">
        <f t="shared" si="1"/>
        <v>2</v>
      </c>
      <c r="L7" s="19">
        <f t="shared" si="2"/>
        <v>730.75</v>
      </c>
      <c r="M7" s="18">
        <f>IF(ISTEXT(C7),SignOnSheet!$U$22+1,IF(C7&lt;&gt;"",IFERROR(IF(L7&gt;0,RANK(L7,IF(L$6:L$56&gt;0,L$6:L$56,),1)-COUNTIF(L$6:L$56,"=0"),IF(L7&lt;&gt;"",SignOnSheet!$U$22+1,0)),0),""))</f>
        <v>2</v>
      </c>
      <c r="N7" s="20" t="e">
        <f>IF(#REF!=N$5,IF(L7="",MAX($L$6:$L$56)+1,L7),"")</f>
        <v>#REF!</v>
      </c>
      <c r="O7" s="20"/>
      <c r="P7" s="20"/>
      <c r="Q7" s="20"/>
      <c r="R7" s="18"/>
      <c r="S7" s="20"/>
      <c r="T7" s="18"/>
      <c r="U7" t="s">
        <v>13</v>
      </c>
    </row>
    <row r="8" spans="1:25" x14ac:dyDescent="0.2">
      <c r="A8" s="17">
        <f t="shared" ref="A8:A39" si="3">A7+1</f>
        <v>3</v>
      </c>
      <c r="B8" s="11">
        <v>2749</v>
      </c>
      <c r="C8" s="11">
        <v>4302</v>
      </c>
      <c r="D8" s="17" t="str">
        <f>IF(B8&lt;&gt;"",IFERROR(VLOOKUP(B8,SignOnSheet!$D$5:$N$18,7,FALSE),"NON_LISTED"),"")</f>
        <v>Tony Hughes-Richard Stanley</v>
      </c>
      <c r="E8" s="18" t="str">
        <f>IF(B8&lt;&gt;"",IFERROR(VLOOKUP(B8,SignOnSheet!$D$5:$K$18,3,FALSE),"NON_LISTED"),"")</f>
        <v>Hobie Tiger 18</v>
      </c>
      <c r="F8" s="18">
        <f>IF(B8&lt;&gt;"",IFERROR(VLOOKUP(B8,SignOnSheet!$D$5:$K$18,4,FALSE),"NON_LISTED"),"")</f>
        <v>1</v>
      </c>
      <c r="G8" s="18" t="str">
        <f>IF(B8&lt;&gt;"",IFERROR(VLOOKUP(B8,SignOnSheet!$D$5:$K$18,5,FALSE),"NON_LISTED"),"")</f>
        <v>A</v>
      </c>
      <c r="H8" s="18">
        <f>IF(B8&lt;&gt;"",IFERROR(VLOOKUP(B8,SignOnSheet!$D$5:$K$18,6,FALSE),"NON_LISTED"),"")</f>
        <v>4</v>
      </c>
      <c r="I8" s="39">
        <f>IF(B8&lt;&gt;"",IFERROR(VLOOKUP(B8,SignOnSheet!$D$5:$K$18,2,FALSE),"NON_LISTED"),"")</f>
        <v>0</v>
      </c>
      <c r="J8" s="18">
        <f t="shared" si="0"/>
        <v>2942</v>
      </c>
      <c r="K8" s="19">
        <f t="shared" si="1"/>
        <v>3</v>
      </c>
      <c r="L8" s="19">
        <f t="shared" si="2"/>
        <v>735.5</v>
      </c>
      <c r="M8" s="18">
        <f>IF(ISTEXT(C8),SignOnSheet!$U$22+1,IF(C8&lt;&gt;"",IFERROR(IF(L8&gt;0,RANK(L8,IF(L$6:L$56&gt;0,L$6:L$56,),1)-COUNTIF(L$6:L$56,"=0"),IF(L8&lt;&gt;"",SignOnSheet!$U$22+1,0)),0),""))</f>
        <v>3</v>
      </c>
      <c r="N8" s="20" t="e">
        <f>IF(#REF!=N$5,IF(L8="",MAX($L$6:$L$56)+1,L8),"")</f>
        <v>#REF!</v>
      </c>
      <c r="O8" s="20"/>
      <c r="P8" s="20"/>
      <c r="Q8" s="20"/>
      <c r="R8" s="18"/>
      <c r="S8" s="20"/>
      <c r="T8" s="18"/>
      <c r="U8" t="s">
        <v>14</v>
      </c>
      <c r="V8" t="s">
        <v>15</v>
      </c>
    </row>
    <row r="9" spans="1:25" x14ac:dyDescent="0.2">
      <c r="A9" s="17">
        <f t="shared" si="3"/>
        <v>4</v>
      </c>
      <c r="B9" s="11">
        <v>2643</v>
      </c>
      <c r="C9" s="11">
        <v>4401</v>
      </c>
      <c r="D9" s="17" t="str">
        <f>IF(B9&lt;&gt;"",IFERROR(VLOOKUP(B9,SignOnSheet!$D$5:$N$18,7,FALSE),"NON_LISTED"),"")</f>
        <v>Paresh Patel-Matt Olivier</v>
      </c>
      <c r="E9" s="18" t="str">
        <f>IF(B9&lt;&gt;"",IFERROR(VLOOKUP(B9,SignOnSheet!$D$5:$K$18,3,FALSE),"NON_LISTED"),"")</f>
        <v>Hobie Tiger 18</v>
      </c>
      <c r="F9" s="18">
        <f>IF(B9&lt;&gt;"",IFERROR(VLOOKUP(B9,SignOnSheet!$D$5:$K$18,4,FALSE),"NON_LISTED"),"")</f>
        <v>1</v>
      </c>
      <c r="G9" s="18" t="str">
        <f>IF(B9&lt;&gt;"",IFERROR(VLOOKUP(B9,SignOnSheet!$D$5:$K$18,5,FALSE),"NON_LISTED"),"")</f>
        <v>A</v>
      </c>
      <c r="H9" s="18">
        <f>IF(B9&lt;&gt;"",IFERROR(VLOOKUP(B9,SignOnSheet!$D$5:$K$18,6,FALSE),"NON_LISTED"),"")</f>
        <v>4</v>
      </c>
      <c r="I9" s="39">
        <f>IF(B9&lt;&gt;"",IFERROR(VLOOKUP(B9,SignOnSheet!$D$5:$K$18,2,FALSE),"NON_LISTED"),"")</f>
        <v>0</v>
      </c>
      <c r="J9" s="18">
        <f t="shared" si="0"/>
        <v>3001</v>
      </c>
      <c r="K9" s="19">
        <f t="shared" si="1"/>
        <v>4</v>
      </c>
      <c r="L9" s="19">
        <f t="shared" si="2"/>
        <v>750.25</v>
      </c>
      <c r="M9" s="18">
        <f>IF(ISTEXT(C9),SignOnSheet!$U$22+1,IF(C9&lt;&gt;"",IFERROR(IF(L9&gt;0,RANK(L9,IF(L$6:L$56&gt;0,L$6:L$56,),1)-COUNTIF(L$6:L$56,"=0"),IF(L9&lt;&gt;"",SignOnSheet!$U$22+1,0)),0),""))</f>
        <v>4</v>
      </c>
      <c r="N9" s="20" t="e">
        <f>IF(#REF!=N$5,IF(L9="",MAX($L$6:$L$56)+1,L9),"")</f>
        <v>#REF!</v>
      </c>
      <c r="O9" s="20"/>
      <c r="P9" s="20"/>
      <c r="Q9" s="20"/>
      <c r="R9" s="18"/>
      <c r="S9" s="20"/>
      <c r="T9" s="18"/>
      <c r="U9" t="s">
        <v>16</v>
      </c>
    </row>
    <row r="10" spans="1:25" x14ac:dyDescent="0.2">
      <c r="A10" s="17">
        <f t="shared" si="3"/>
        <v>5</v>
      </c>
      <c r="B10" s="11">
        <v>2742</v>
      </c>
      <c r="C10" s="11">
        <v>4420</v>
      </c>
      <c r="D10" s="17" t="str">
        <f>IF(B10&lt;&gt;"",IFERROR(VLOOKUP(B10,SignOnSheet!$D$5:$N$18,7,FALSE),"NON_LISTED"),"")</f>
        <v>Roland van de Ven-Peter Scheren</v>
      </c>
      <c r="E10" s="18" t="str">
        <f>IF(B10&lt;&gt;"",IFERROR(VLOOKUP(B10,SignOnSheet!$D$5:$K$18,3,FALSE),"NON_LISTED"),"")</f>
        <v>Hobie Tiger 18</v>
      </c>
      <c r="F10" s="18">
        <f>IF(B10&lt;&gt;"",IFERROR(VLOOKUP(B10,SignOnSheet!$D$5:$K$18,4,FALSE),"NON_LISTED"),"")</f>
        <v>1</v>
      </c>
      <c r="G10" s="18" t="str">
        <f>IF(B10&lt;&gt;"",IFERROR(VLOOKUP(B10,SignOnSheet!$D$5:$K$18,5,FALSE),"NON_LISTED"),"")</f>
        <v>A</v>
      </c>
      <c r="H10" s="18">
        <f>IF(B10&lt;&gt;"",IFERROR(VLOOKUP(B10,SignOnSheet!$D$5:$K$18,6,FALSE),"NON_LISTED"),"")</f>
        <v>4</v>
      </c>
      <c r="I10" s="39">
        <f>IF(B10&lt;&gt;"",IFERROR(VLOOKUP(B10,SignOnSheet!$D$5:$K$18,2,FALSE),"NON_LISTED"),"")</f>
        <v>0</v>
      </c>
      <c r="J10" s="18">
        <f t="shared" si="0"/>
        <v>3020</v>
      </c>
      <c r="K10" s="19">
        <f t="shared" si="1"/>
        <v>5</v>
      </c>
      <c r="L10" s="19">
        <f t="shared" si="2"/>
        <v>755</v>
      </c>
      <c r="M10" s="18">
        <f>IF(ISTEXT(C10),SignOnSheet!$U$22+1,IF(C10&lt;&gt;"",IFERROR(IF(L10&gt;0,RANK(L10,IF(L$6:L$56&gt;0,L$6:L$56,),1)-COUNTIF(L$6:L$56,"=0"),IF(L10&lt;&gt;"",SignOnSheet!$U$22+1,0)),0),""))</f>
        <v>5</v>
      </c>
      <c r="N10" s="20" t="e">
        <f>IF(#REF!=N$5,IF(L10="",MAX($L$6:$L$56)+1,L10),"")</f>
        <v>#REF!</v>
      </c>
      <c r="O10" s="20"/>
      <c r="P10" s="20"/>
      <c r="Q10" s="20"/>
      <c r="R10" s="18"/>
      <c r="S10" s="20"/>
      <c r="T10" s="18"/>
    </row>
    <row r="11" spans="1:25" x14ac:dyDescent="0.2">
      <c r="A11" s="17">
        <f t="shared" si="3"/>
        <v>6</v>
      </c>
      <c r="B11" s="11">
        <v>1659</v>
      </c>
      <c r="C11" s="92">
        <v>4522</v>
      </c>
      <c r="D11" s="17" t="str">
        <f>IF(B11&lt;&gt;"",IFERROR(VLOOKUP(B11,SignOnSheet!$D$5:$N$18,7,FALSE),"NON_LISTED"),"")</f>
        <v>Michael Sulzer-Andreas Schmidt</v>
      </c>
      <c r="E11" s="18" t="str">
        <f>IF(B11&lt;&gt;"",IFERROR(VLOOKUP(B11,SignOnSheet!$D$5:$K$18,3,FALSE),"NON_LISTED"),"")</f>
        <v>Nacra F18 Infusion</v>
      </c>
      <c r="F11" s="18">
        <f>IF(B11&lt;&gt;"",IFERROR(VLOOKUP(B11,SignOnSheet!$D$5:$K$18,4,FALSE),"NON_LISTED"),"")</f>
        <v>1</v>
      </c>
      <c r="G11" s="18" t="str">
        <f>IF(B11&lt;&gt;"",IFERROR(VLOOKUP(B11,SignOnSheet!$D$5:$K$18,5,FALSE),"NON_LISTED"),"")</f>
        <v>A</v>
      </c>
      <c r="H11" s="18">
        <f>IF(B11&lt;&gt;"",IFERROR(VLOOKUP(B11,SignOnSheet!$D$5:$K$18,6,FALSE),"NON_LISTED"),"")</f>
        <v>4</v>
      </c>
      <c r="I11" s="39">
        <f>IF(B11&lt;&gt;"",IFERROR(VLOOKUP(B11,SignOnSheet!$D$5:$K$18,2,FALSE),"NON_LISTED"),"")</f>
        <v>0</v>
      </c>
      <c r="J11" s="18">
        <f t="shared" si="0"/>
        <v>3082</v>
      </c>
      <c r="K11" s="19">
        <f t="shared" si="1"/>
        <v>6</v>
      </c>
      <c r="L11" s="19">
        <f t="shared" si="2"/>
        <v>770.5</v>
      </c>
      <c r="M11" s="18">
        <f>IF(ISTEXT(C11),SignOnSheet!$U$22+1,IF(C11&lt;&gt;"",IFERROR(IF(L11&gt;0,RANK(L11,IF(L$6:L$56&gt;0,L$6:L$56,),1)-COUNTIF(L$6:L$56,"=0"),IF(L11&lt;&gt;"",SignOnSheet!$U$22+1,0)),0),""))</f>
        <v>6</v>
      </c>
      <c r="N11" s="20" t="e">
        <f>IF(#REF!=N$5,IF(L11="",MAX($L$6:$L$56)+1,L11),"")</f>
        <v>#REF!</v>
      </c>
      <c r="O11" s="20"/>
      <c r="P11" s="20"/>
      <c r="Q11" s="20"/>
      <c r="R11" s="18"/>
      <c r="S11" s="20"/>
      <c r="T11" s="18"/>
    </row>
    <row r="12" spans="1:25" x14ac:dyDescent="0.2">
      <c r="A12" s="17">
        <f t="shared" si="3"/>
        <v>7</v>
      </c>
      <c r="B12" s="11">
        <v>2657</v>
      </c>
      <c r="C12" s="11">
        <v>4637</v>
      </c>
      <c r="D12" s="17" t="str">
        <f>IF(B12&lt;&gt;"",IFERROR(VLOOKUP(B12,SignOnSheet!$D$5:$N$18,7,FALSE),"NON_LISTED"),"")</f>
        <v>Nick Zervos-Christian Ponnotti</v>
      </c>
      <c r="E12" s="18" t="str">
        <f>IF(B12&lt;&gt;"",IFERROR(VLOOKUP(B12,SignOnSheet!$D$5:$K$18,3,FALSE),"NON_LISTED"),"")</f>
        <v>Hobie Tiger 18</v>
      </c>
      <c r="F12" s="18">
        <f>IF(B12&lt;&gt;"",IFERROR(VLOOKUP(B12,SignOnSheet!$D$5:$K$18,4,FALSE),"NON_LISTED"),"")</f>
        <v>1</v>
      </c>
      <c r="G12" s="18" t="str">
        <f>IF(B12&lt;&gt;"",IFERROR(VLOOKUP(B12,SignOnSheet!$D$5:$K$18,5,FALSE),"NON_LISTED"),"")</f>
        <v>A</v>
      </c>
      <c r="H12" s="18">
        <f>IF(B12&lt;&gt;"",IFERROR(VLOOKUP(B12,SignOnSheet!$D$5:$K$18,6,FALSE),"NON_LISTED"),"")</f>
        <v>4</v>
      </c>
      <c r="I12" s="39">
        <f>IF(B12&lt;&gt;"",IFERROR(VLOOKUP(B12,SignOnSheet!$D$5:$K$18,2,FALSE),"NON_LISTED"),"")</f>
        <v>0</v>
      </c>
      <c r="J12" s="18">
        <f t="shared" si="0"/>
        <v>3157</v>
      </c>
      <c r="K12" s="19">
        <f t="shared" si="1"/>
        <v>7</v>
      </c>
      <c r="L12" s="19">
        <f t="shared" si="2"/>
        <v>789.25</v>
      </c>
      <c r="M12" s="18">
        <f>IF(ISTEXT(C12),SignOnSheet!$U$22+1,IF(C12&lt;&gt;"",IFERROR(IF(L12&gt;0,RANK(L12,IF(L$6:L$56&gt;0,L$6:L$56,),1)-COUNTIF(L$6:L$56,"=0"),IF(L12&lt;&gt;"",SignOnSheet!$U$22+1,0)),0),""))</f>
        <v>7</v>
      </c>
      <c r="N12" s="20" t="e">
        <f>IF(#REF!=N$5,IF(L12="",MAX($L$6:$L$56)+1,L12),"")</f>
        <v>#REF!</v>
      </c>
      <c r="O12" s="20"/>
      <c r="P12" s="20"/>
      <c r="Q12" s="20"/>
      <c r="R12" s="18"/>
      <c r="S12" s="20"/>
      <c r="T12" s="18"/>
    </row>
    <row r="13" spans="1:25" x14ac:dyDescent="0.2">
      <c r="A13" s="17">
        <f t="shared" si="3"/>
        <v>8</v>
      </c>
      <c r="B13" s="11">
        <v>2471</v>
      </c>
      <c r="C13" s="11">
        <v>5255</v>
      </c>
      <c r="D13" s="17" t="str">
        <f>IF(B13&lt;&gt;"",IFERROR(VLOOKUP(B13,SignOnSheet!$D$5:$N$18,7,FALSE),"NON_LISTED"),"")</f>
        <v>Mark Henderson-Shane Rumbold</v>
      </c>
      <c r="E13" s="18" t="str">
        <f>IF(B13&lt;&gt;"",IFERROR(VLOOKUP(B13,SignOnSheet!$D$5:$K$18,3,FALSE),"NON_LISTED"),"")</f>
        <v>Hobie Tiger 18</v>
      </c>
      <c r="F13" s="18">
        <f>IF(B13&lt;&gt;"",IFERROR(VLOOKUP(B13,SignOnSheet!$D$5:$K$18,4,FALSE),"NON_LISTED"),"")</f>
        <v>1</v>
      </c>
      <c r="G13" s="18" t="str">
        <f>IF(B13&lt;&gt;"",IFERROR(VLOOKUP(B13,SignOnSheet!$D$5:$K$18,5,FALSE),"NON_LISTED"),"")</f>
        <v>A</v>
      </c>
      <c r="H13" s="18">
        <f>IF(B13&lt;&gt;"",IFERROR(VLOOKUP(B13,SignOnSheet!$D$5:$K$18,6,FALSE),"NON_LISTED"),"")</f>
        <v>4</v>
      </c>
      <c r="I13" s="39">
        <f>IF(B13&lt;&gt;"",IFERROR(VLOOKUP(B13,SignOnSheet!$D$5:$K$18,2,FALSE),"NON_LISTED"),"")</f>
        <v>0</v>
      </c>
      <c r="J13" s="18">
        <f t="shared" si="0"/>
        <v>3535</v>
      </c>
      <c r="K13" s="19">
        <f t="shared" si="1"/>
        <v>8</v>
      </c>
      <c r="L13" s="19">
        <f t="shared" si="2"/>
        <v>883.75</v>
      </c>
      <c r="M13" s="18">
        <f>IF(ISTEXT(C13),SignOnSheet!$U$22+1,IF(C13&lt;&gt;"",IFERROR(IF(L13&gt;0,RANK(L13,IF(L$6:L$56&gt;0,L$6:L$56,),1)-COUNTIF(L$6:L$56,"=0"),IF(L13&lt;&gt;"",SignOnSheet!$U$22+1,0)),0),""))</f>
        <v>8</v>
      </c>
      <c r="N13" s="20" t="e">
        <f>IF(#REF!=N$5,IF(L13="",MAX($L$6:$L$56)+1,L13),"")</f>
        <v>#REF!</v>
      </c>
      <c r="O13" s="20"/>
      <c r="P13" s="20"/>
      <c r="Q13" s="20"/>
      <c r="R13" s="18"/>
      <c r="S13" s="20"/>
      <c r="T13" s="18"/>
      <c r="V13" t="e">
        <f>(L6&gt;0)+(#REF!=$N$5)</f>
        <v>#REF!</v>
      </c>
    </row>
    <row r="14" spans="1:25" x14ac:dyDescent="0.2">
      <c r="A14" s="17">
        <f t="shared" si="3"/>
        <v>9</v>
      </c>
      <c r="B14" s="11">
        <v>2751</v>
      </c>
      <c r="C14" s="11" t="s">
        <v>438</v>
      </c>
      <c r="D14" s="17" t="str">
        <f>IF(B14&lt;&gt;"",IFERROR(VLOOKUP(B14,SignOnSheet!$D$5:$N$18,7,FALSE),"NON_LISTED"),"")</f>
        <v>Jason Reuben-Adam Lovett</v>
      </c>
      <c r="E14" s="18" t="str">
        <f>IF(B14&lt;&gt;"",IFERROR(VLOOKUP(B14,SignOnSheet!$D$5:$K$18,3,FALSE),"NON_LISTED"),"")</f>
        <v>Hobie Tiger 18</v>
      </c>
      <c r="F14" s="18">
        <f>IF(B14&lt;&gt;"",IFERROR(VLOOKUP(B14,SignOnSheet!$D$5:$K$18,4,FALSE),"NON_LISTED"),"")</f>
        <v>1</v>
      </c>
      <c r="G14" s="18" t="str">
        <f>IF(B14&lt;&gt;"",IFERROR(VLOOKUP(B14,SignOnSheet!$D$5:$K$18,5,FALSE),"NON_LISTED"),"")</f>
        <v>A</v>
      </c>
      <c r="H14" s="18">
        <f>IF(B14&lt;&gt;"",IFERROR(VLOOKUP(B14,SignOnSheet!$D$5:$K$18,6,FALSE),"NON_LISTED"),"")</f>
        <v>4</v>
      </c>
      <c r="I14" s="39">
        <f>IF(B14&lt;&gt;"",IFERROR(VLOOKUP(B14,SignOnSheet!$D$5:$K$18,2,FALSE),"NON_LISTED"),"")</f>
        <v>0</v>
      </c>
      <c r="J14" s="18" t="str">
        <f t="shared" si="0"/>
        <v/>
      </c>
      <c r="K14" s="19">
        <f t="shared" si="1"/>
        <v>0</v>
      </c>
      <c r="L14" s="19" t="str">
        <f t="shared" si="2"/>
        <v/>
      </c>
      <c r="M14" s="18">
        <f>IF(ISTEXT(C14),SignOnSheet!$U$22+1,IF(C14&lt;&gt;"",IFERROR(IF(L14&gt;0,RANK(L14,IF(L$6:L$56&gt;0,L$6:L$56,),1)-COUNTIF(L$6:L$56,"=0"),IF(L14&lt;&gt;"",SignOnSheet!$U$22+1,0)),0),""))</f>
        <v>12</v>
      </c>
      <c r="N14" s="20" t="e">
        <f>IF(#REF!=N$5,IF(L14="",MAX($L$6:$L$56)+1,L14),"")</f>
        <v>#REF!</v>
      </c>
      <c r="O14" s="20"/>
      <c r="P14" s="20"/>
      <c r="Q14" s="20"/>
      <c r="R14" s="18"/>
      <c r="S14" s="20"/>
      <c r="T14" s="18"/>
    </row>
    <row r="15" spans="1:25" x14ac:dyDescent="0.2">
      <c r="A15" s="17">
        <f t="shared" si="3"/>
        <v>10</v>
      </c>
      <c r="B15" s="11">
        <v>482</v>
      </c>
      <c r="C15" s="11" t="s">
        <v>438</v>
      </c>
      <c r="D15" s="17" t="str">
        <f>IF(B15&lt;&gt;"",IFERROR(VLOOKUP(B15,SignOnSheet!$D$5:$N$18,7,FALSE),"NON_LISTED"),"")</f>
        <v>Charles Girard-Gary Hubach</v>
      </c>
      <c r="E15" s="18" t="str">
        <f>IF(B15&lt;&gt;"",IFERROR(VLOOKUP(B15,SignOnSheet!$D$5:$K$18,3,FALSE),"NON_LISTED"),"")</f>
        <v>Hobie Tiger 18</v>
      </c>
      <c r="F15" s="18">
        <f>IF(B15&lt;&gt;"",IFERROR(VLOOKUP(B15,SignOnSheet!$D$5:$K$18,4,FALSE),"NON_LISTED"),"")</f>
        <v>1</v>
      </c>
      <c r="G15" s="18" t="str">
        <f>IF(B15&lt;&gt;"",IFERROR(VLOOKUP(B15,SignOnSheet!$D$5:$K$18,5,FALSE),"NON_LISTED"),"")</f>
        <v>A</v>
      </c>
      <c r="H15" s="18">
        <f>IF(B15&lt;&gt;"",IFERROR(VLOOKUP(B15,SignOnSheet!$D$5:$K$18,6,FALSE),"NON_LISTED"),"")</f>
        <v>4</v>
      </c>
      <c r="I15" s="39">
        <f>IF(B15&lt;&gt;"",IFERROR(VLOOKUP(B15,SignOnSheet!$D$5:$K$18,2,FALSE),"NON_LISTED"),"")</f>
        <v>0</v>
      </c>
      <c r="J15" s="18" t="str">
        <f t="shared" si="0"/>
        <v/>
      </c>
      <c r="K15" s="19">
        <f t="shared" si="1"/>
        <v>0</v>
      </c>
      <c r="L15" s="19" t="str">
        <f t="shared" si="2"/>
        <v/>
      </c>
      <c r="M15" s="18">
        <f>IF(ISTEXT(C15),SignOnSheet!$U$22+1,IF(C15&lt;&gt;"",IFERROR(IF(L15&gt;0,RANK(L15,IF(L$6:L$56&gt;0,L$6:L$56,),1)-COUNTIF(L$6:L$56,"=0"),IF(L15&lt;&gt;"",SignOnSheet!$U$22+1,0)),0),""))</f>
        <v>12</v>
      </c>
      <c r="N15" s="20" t="e">
        <f>IF(#REF!=N$5,IF(L15="",MAX($L$6:$L$56)+1,L15),"")</f>
        <v>#REF!</v>
      </c>
      <c r="O15" s="20"/>
      <c r="P15" s="20"/>
      <c r="Q15" s="20"/>
      <c r="R15" s="18"/>
      <c r="S15" s="20"/>
      <c r="T15" s="18"/>
    </row>
    <row r="16" spans="1:25" x14ac:dyDescent="0.2">
      <c r="A16" s="17">
        <f t="shared" si="3"/>
        <v>11</v>
      </c>
      <c r="B16" s="11"/>
      <c r="C16" s="11"/>
      <c r="D16" s="17" t="str">
        <f>IF(B16&lt;&gt;"",IFERROR(VLOOKUP(B16,SignOnSheet!$D$5:$N$18,7,FALSE),"NON_LISTED"),"")</f>
        <v/>
      </c>
      <c r="E16" s="18" t="str">
        <f>IF(B16&lt;&gt;"",IFERROR(VLOOKUP(B16,SignOnSheet!$D$5:$K$18,3,FALSE),"NON_LISTED"),"")</f>
        <v/>
      </c>
      <c r="F16" s="18" t="str">
        <f>IF(B16&lt;&gt;"",IFERROR(VLOOKUP(B16,SignOnSheet!$D$5:$K$18,4,FALSE),"NON_LISTED"),"")</f>
        <v/>
      </c>
      <c r="G16" s="18" t="str">
        <f>IF(B16&lt;&gt;"",IFERROR(VLOOKUP(B16,SignOnSheet!$D$5:$K$18,5,FALSE),"NON_LISTED"),"")</f>
        <v/>
      </c>
      <c r="H16" s="18" t="str">
        <f>IF(B16&lt;&gt;"",IFERROR(VLOOKUP(B16,SignOnSheet!$D$5:$K$18,6,FALSE),"NON_LISTED"),"")</f>
        <v/>
      </c>
      <c r="I16" s="39" t="str">
        <f>IF(B16&lt;&gt;"",IFERROR(VLOOKUP(B16,SignOnSheet!$D$5:$K$18,2,FALSE),"NON_LISTED"),"")</f>
        <v/>
      </c>
      <c r="J16" s="18" t="str">
        <f t="shared" si="0"/>
        <v/>
      </c>
      <c r="K16" s="19" t="str">
        <f t="shared" si="1"/>
        <v/>
      </c>
      <c r="L16" s="19" t="str">
        <f t="shared" si="2"/>
        <v/>
      </c>
      <c r="M16" s="18" t="str">
        <f>IF(ISTEXT(C16),SignOnSheet!$U$22+1,IF(C16&lt;&gt;"",IFERROR(IF(L16&gt;0,RANK(L16,IF(L$6:L$56&gt;0,L$6:L$56,),1)-COUNTIF(L$6:L$56,"=0"),IF(L16&lt;&gt;"",SignOnSheet!$U$22+1,0)),0),""))</f>
        <v/>
      </c>
      <c r="N16" s="20" t="e">
        <f>IF(#REF!=N$5,IF(L16="",MAX($L$6:$L$56)+1,L16),"")</f>
        <v>#REF!</v>
      </c>
      <c r="O16" s="20"/>
      <c r="P16" s="20"/>
      <c r="Q16" s="20"/>
      <c r="R16" s="18"/>
      <c r="S16" s="20"/>
      <c r="T16" s="18"/>
    </row>
    <row r="17" spans="1:20" x14ac:dyDescent="0.2">
      <c r="A17" s="17">
        <f t="shared" si="3"/>
        <v>12</v>
      </c>
      <c r="B17" s="11"/>
      <c r="C17" s="11"/>
      <c r="D17" s="17" t="str">
        <f>IF(B17&lt;&gt;"",IFERROR(VLOOKUP(B17,SignOnSheet!$D$5:$N$18,7,FALSE),"NON_LISTED"),"")</f>
        <v/>
      </c>
      <c r="E17" s="18" t="str">
        <f>IF(B17&lt;&gt;"",IFERROR(VLOOKUP(B17,SignOnSheet!$D$5:$K$18,3,FALSE),"NON_LISTED"),"")</f>
        <v/>
      </c>
      <c r="F17" s="18" t="str">
        <f>IF(B17&lt;&gt;"",IFERROR(VLOOKUP(B17,SignOnSheet!$D$5:$K$18,4,FALSE),"NON_LISTED"),"")</f>
        <v/>
      </c>
      <c r="G17" s="18" t="str">
        <f>IF(B17&lt;&gt;"",IFERROR(VLOOKUP(B17,SignOnSheet!$D$5:$K$18,5,FALSE),"NON_LISTED"),"")</f>
        <v/>
      </c>
      <c r="H17" s="18" t="str">
        <f>IF(B17&lt;&gt;"",IFERROR(VLOOKUP(B17,SignOnSheet!$D$5:$K$18,6,FALSE),"NON_LISTED"),"")</f>
        <v/>
      </c>
      <c r="I17" s="39" t="str">
        <f>IF(B17&lt;&gt;"",IFERROR(VLOOKUP(B17,SignOnSheet!$D$5:$K$18,2,FALSE),"NON_LISTED"),"")</f>
        <v/>
      </c>
      <c r="J17" s="18" t="str">
        <f t="shared" si="0"/>
        <v/>
      </c>
      <c r="K17" s="19" t="str">
        <f t="shared" si="1"/>
        <v/>
      </c>
      <c r="L17" s="19" t="str">
        <f t="shared" si="2"/>
        <v/>
      </c>
      <c r="M17" s="18" t="str">
        <f>IF(ISTEXT(C17),SignOnSheet!$U$22+1,IF(C17&lt;&gt;"",IFERROR(IF(L17&gt;0,RANK(L17,IF(L$6:L$56&gt;0,L$6:L$56,),1)-COUNTIF(L$6:L$56,"=0"),IF(L17&lt;&gt;"",SignOnSheet!$U$22+1,0)),0),""))</f>
        <v/>
      </c>
      <c r="N17" s="20" t="e">
        <f>IF(#REF!=N$5,IF(L17="",MAX($L$6:$L$56)+1,L17),"")</f>
        <v>#REF!</v>
      </c>
      <c r="O17" s="20"/>
      <c r="P17" s="20"/>
      <c r="Q17" s="20"/>
      <c r="R17" s="18"/>
      <c r="S17" s="20"/>
      <c r="T17" s="18"/>
    </row>
    <row r="18" spans="1:20" x14ac:dyDescent="0.2">
      <c r="A18" s="17">
        <f t="shared" si="3"/>
        <v>13</v>
      </c>
      <c r="B18" s="35"/>
      <c r="C18" s="35"/>
      <c r="D18" s="17" t="str">
        <f>IF(B18&lt;&gt;"",IFERROR(VLOOKUP(B18,SignOnSheet!$D$5:$N$18,7,FALSE),"NON_LISTED"),"")</f>
        <v/>
      </c>
      <c r="E18" s="18" t="str">
        <f>IF(B18&lt;&gt;"",IFERROR(VLOOKUP(B18,SignOnSheet!$D$5:$K$18,3,FALSE),"NON_LISTED"),"")</f>
        <v/>
      </c>
      <c r="F18" s="18" t="str">
        <f>IF(B18&lt;&gt;"",IFERROR(VLOOKUP(B18,SignOnSheet!$D$5:$K$18,4,FALSE),"NON_LISTED"),"")</f>
        <v/>
      </c>
      <c r="G18" s="18" t="str">
        <f>IF(B18&lt;&gt;"",IFERROR(VLOOKUP(B18,SignOnSheet!$D$5:$K$18,5,FALSE),"NON_LISTED"),"")</f>
        <v/>
      </c>
      <c r="H18" s="18" t="str">
        <f>IF(B18&lt;&gt;"",IFERROR(VLOOKUP(B18,SignOnSheet!$D$5:$K$18,6,FALSE),"NON_LISTED"),"")</f>
        <v/>
      </c>
      <c r="I18" s="39" t="str">
        <f>IF(B18&lt;&gt;"",IFERROR(VLOOKUP(B18,SignOnSheet!$D$5:$K$18,2,FALSE),"NON_LISTED"),"")</f>
        <v/>
      </c>
      <c r="J18" s="18" t="str">
        <f t="shared" si="0"/>
        <v/>
      </c>
      <c r="K18" s="19" t="str">
        <f t="shared" si="1"/>
        <v/>
      </c>
      <c r="L18" s="19" t="str">
        <f t="shared" si="2"/>
        <v/>
      </c>
      <c r="M18" s="18" t="str">
        <f>IF(ISTEXT(C18),SignOnSheet!$U$22+1,IF(C18&lt;&gt;"",IFERROR(IF(L18&gt;0,RANK(L18,IF(L$6:L$56&gt;0,L$6:L$56,),1)-COUNTIF(L$6:L$56,"=0"),IF(L18&lt;&gt;"",SignOnSheet!$U$22+1,0)),0),""))</f>
        <v/>
      </c>
      <c r="N18" s="20" t="e">
        <f>IF(#REF!=N$5,IF(L18="",MAX($L$6:$L$56)+1,L18),"")</f>
        <v>#REF!</v>
      </c>
      <c r="O18" s="20"/>
      <c r="P18" s="20"/>
      <c r="Q18" s="20"/>
      <c r="R18" s="18"/>
      <c r="S18" s="20"/>
      <c r="T18" s="18"/>
    </row>
    <row r="19" spans="1:20" x14ac:dyDescent="0.2">
      <c r="A19" s="17">
        <f t="shared" si="3"/>
        <v>14</v>
      </c>
      <c r="B19" s="11"/>
      <c r="C19" s="11"/>
      <c r="D19" s="17" t="str">
        <f>IF(B19&lt;&gt;"",IFERROR(VLOOKUP(B19,SignOnSheet!$D$5:$N$18,7,FALSE),"NON_LISTED"),"")</f>
        <v/>
      </c>
      <c r="E19" s="18" t="str">
        <f>IF(B19&lt;&gt;"",IFERROR(VLOOKUP(B19,SignOnSheet!$D$5:$K$18,3,FALSE),"NON_LISTED"),"")</f>
        <v/>
      </c>
      <c r="F19" s="18" t="str">
        <f>IF(B19&lt;&gt;"",IFERROR(VLOOKUP(B19,SignOnSheet!$D$5:$K$18,4,FALSE),"NON_LISTED"),"")</f>
        <v/>
      </c>
      <c r="G19" s="18" t="str">
        <f>IF(B19&lt;&gt;"",IFERROR(VLOOKUP(B19,SignOnSheet!$D$5:$K$18,5,FALSE),"NON_LISTED"),"")</f>
        <v/>
      </c>
      <c r="H19" s="18" t="str">
        <f>IF(B19&lt;&gt;"",IFERROR(VLOOKUP(B19,SignOnSheet!$D$5:$K$18,6,FALSE),"NON_LISTED"),"")</f>
        <v/>
      </c>
      <c r="I19" s="39" t="str">
        <f>IF(B19&lt;&gt;"",IFERROR(VLOOKUP(B19,SignOnSheet!$D$5:$K$18,2,FALSE),"NON_LISTED"),"")</f>
        <v/>
      </c>
      <c r="J19" s="18" t="str">
        <f t="shared" si="0"/>
        <v/>
      </c>
      <c r="K19" s="19" t="str">
        <f t="shared" si="1"/>
        <v/>
      </c>
      <c r="L19" s="19" t="str">
        <f t="shared" si="2"/>
        <v/>
      </c>
      <c r="M19" s="18" t="str">
        <f>IF(ISTEXT(C19),SignOnSheet!$U$22+1,IF(C19&lt;&gt;"",IFERROR(IF(L19&gt;0,RANK(L19,IF(L$6:L$56&gt;0,L$6:L$56,),1)-COUNTIF(L$6:L$56,"=0"),IF(L19&lt;&gt;"",SignOnSheet!$U$22+1,0)),0),""))</f>
        <v/>
      </c>
      <c r="N19" s="20" t="e">
        <f>IF(#REF!=N$5,IF(L19="",MAX($L$6:$L$56)+1,L19),"")</f>
        <v>#REF!</v>
      </c>
      <c r="O19" s="20"/>
      <c r="P19" s="20"/>
      <c r="Q19" s="20"/>
      <c r="R19" s="18"/>
      <c r="S19" s="20"/>
      <c r="T19" s="18"/>
    </row>
    <row r="20" spans="1:20" x14ac:dyDescent="0.2">
      <c r="A20" s="17">
        <f t="shared" si="3"/>
        <v>15</v>
      </c>
      <c r="B20" s="11"/>
      <c r="C20" s="11"/>
      <c r="D20" s="17" t="str">
        <f>IF(B20&lt;&gt;"",IFERROR(VLOOKUP(B20,SignOnSheet!$D$5:$N$18,7,FALSE),"NON_LISTED"),"")</f>
        <v/>
      </c>
      <c r="E20" s="18" t="str">
        <f>IF(B20&lt;&gt;"",IFERROR(VLOOKUP(B20,SignOnSheet!$D$5:$K$18,3,FALSE),"NON_LISTED"),"")</f>
        <v/>
      </c>
      <c r="F20" s="18" t="str">
        <f>IF(B20&lt;&gt;"",IFERROR(VLOOKUP(B20,SignOnSheet!$D$5:$K$18,4,FALSE),"NON_LISTED"),"")</f>
        <v/>
      </c>
      <c r="G20" s="18" t="str">
        <f>IF(B20&lt;&gt;"",IFERROR(VLOOKUP(B20,SignOnSheet!$D$5:$K$18,5,FALSE),"NON_LISTED"),"")</f>
        <v/>
      </c>
      <c r="H20" s="18" t="str">
        <f>IF(B20&lt;&gt;"",IFERROR(VLOOKUP(B20,SignOnSheet!$D$5:$K$18,6,FALSE),"NON_LISTED"),"")</f>
        <v/>
      </c>
      <c r="I20" s="39" t="str">
        <f>IF(B20&lt;&gt;"",IFERROR(VLOOKUP(B20,SignOnSheet!$D$5:$K$18,2,FALSE),"NON_LISTED"),"")</f>
        <v/>
      </c>
      <c r="J20" s="18" t="str">
        <f t="shared" si="0"/>
        <v/>
      </c>
      <c r="K20" s="19" t="str">
        <f t="shared" si="1"/>
        <v/>
      </c>
      <c r="L20" s="19" t="str">
        <f t="shared" si="2"/>
        <v/>
      </c>
      <c r="M20" s="18" t="str">
        <f>IF(ISTEXT(C20),SignOnSheet!$U$22+1,IF(C20&lt;&gt;"",IFERROR(IF(L20&gt;0,RANK(L20,IF(L$6:L$56&gt;0,L$6:L$56,),1)-COUNTIF(L$6:L$56,"=0"),IF(L20&lt;&gt;"",SignOnSheet!$U$22+1,0)),0),""))</f>
        <v/>
      </c>
      <c r="N20" s="20" t="e">
        <f>IF(#REF!=N$5,IF(L20="",MAX($L$6:$L$56)+1,L20),"")</f>
        <v>#REF!</v>
      </c>
      <c r="O20" s="20"/>
      <c r="P20" s="20"/>
      <c r="Q20" s="20"/>
      <c r="R20" s="18"/>
      <c r="S20" s="20"/>
      <c r="T20" s="18"/>
    </row>
    <row r="21" spans="1:20" x14ac:dyDescent="0.2">
      <c r="A21" s="17">
        <f t="shared" si="3"/>
        <v>16</v>
      </c>
      <c r="B21" s="11"/>
      <c r="C21" s="11"/>
      <c r="D21" s="17" t="str">
        <f>IF(B21&lt;&gt;"",IFERROR(VLOOKUP(B21,SignOnSheet!$D$5:$N$18,7,FALSE),"NON_LISTED"),"")</f>
        <v/>
      </c>
      <c r="E21" s="18" t="str">
        <f>IF(B21&lt;&gt;"",IFERROR(VLOOKUP(B21,SignOnSheet!$D$5:$K$18,3,FALSE),"NON_LISTED"),"")</f>
        <v/>
      </c>
      <c r="F21" s="18" t="str">
        <f>IF(B21&lt;&gt;"",IFERROR(VLOOKUP(B21,SignOnSheet!$D$5:$K$18,4,FALSE),"NON_LISTED"),"")</f>
        <v/>
      </c>
      <c r="G21" s="18" t="str">
        <f>IF(B21&lt;&gt;"",IFERROR(VLOOKUP(B21,SignOnSheet!$D$5:$K$18,5,FALSE),"NON_LISTED"),"")</f>
        <v/>
      </c>
      <c r="H21" s="18" t="str">
        <f>IF(B21&lt;&gt;"",IFERROR(VLOOKUP(B21,SignOnSheet!$D$5:$K$18,6,FALSE),"NON_LISTED"),"")</f>
        <v/>
      </c>
      <c r="I21" s="39" t="str">
        <f>IF(B21&lt;&gt;"",IFERROR(VLOOKUP(B21,SignOnSheet!$D$5:$K$18,2,FALSE),"NON_LISTED"),"")</f>
        <v/>
      </c>
      <c r="J21" s="18" t="str">
        <f t="shared" si="0"/>
        <v/>
      </c>
      <c r="K21" s="19" t="str">
        <f t="shared" si="1"/>
        <v/>
      </c>
      <c r="L21" s="19" t="str">
        <f t="shared" si="2"/>
        <v/>
      </c>
      <c r="M21" s="18" t="str">
        <f>IF(ISTEXT(C21),SignOnSheet!$U$22+1,IF(C21&lt;&gt;"",IFERROR(IF(L21&gt;0,RANK(L21,IF(L$6:L$56&gt;0,L$6:L$56,),1)-COUNTIF(L$6:L$56,"=0"),IF(L21&lt;&gt;"",SignOnSheet!$U$22+1,0)),0),""))</f>
        <v/>
      </c>
      <c r="N21" s="20" t="e">
        <f>IF(#REF!=N$5,IF(L21="",MAX($L$6:$L$56)+1,L21),"")</f>
        <v>#REF!</v>
      </c>
      <c r="O21" s="20"/>
      <c r="P21" s="20"/>
      <c r="Q21" s="20"/>
      <c r="R21" s="18"/>
      <c r="S21" s="20"/>
      <c r="T21" s="18"/>
    </row>
    <row r="22" spans="1:20" x14ac:dyDescent="0.2">
      <c r="A22" s="17">
        <f t="shared" si="3"/>
        <v>17</v>
      </c>
      <c r="B22" s="11"/>
      <c r="C22" s="11"/>
      <c r="D22" s="17" t="str">
        <f>IF(B22&lt;&gt;"",IFERROR(VLOOKUP(B22,SignOnSheet!$D$5:$N$18,7,FALSE),"NON_LISTED"),"")</f>
        <v/>
      </c>
      <c r="E22" s="18" t="str">
        <f>IF(B22&lt;&gt;"",IFERROR(VLOOKUP(B22,SignOnSheet!$D$5:$K$18,3,FALSE),"NON_LISTED"),"")</f>
        <v/>
      </c>
      <c r="F22" s="18" t="str">
        <f>IF(B22&lt;&gt;"",IFERROR(VLOOKUP(B22,SignOnSheet!$D$5:$K$18,4,FALSE),"NON_LISTED"),"")</f>
        <v/>
      </c>
      <c r="G22" s="18" t="str">
        <f>IF(B22&lt;&gt;"",IFERROR(VLOOKUP(B22,SignOnSheet!$D$5:$K$18,5,FALSE),"NON_LISTED"),"")</f>
        <v/>
      </c>
      <c r="H22" s="18" t="str">
        <f>IF(B22&lt;&gt;"",IFERROR(VLOOKUP(B22,SignOnSheet!$D$5:$K$18,6,FALSE),"NON_LISTED"),"")</f>
        <v/>
      </c>
      <c r="I22" s="39" t="str">
        <f>IF(B22&lt;&gt;"",IFERROR(VLOOKUP(B22,SignOnSheet!$D$5:$K$18,2,FALSE),"NON_LISTED"),"")</f>
        <v/>
      </c>
      <c r="J22" s="18" t="str">
        <f t="shared" si="0"/>
        <v/>
      </c>
      <c r="K22" s="19" t="str">
        <f t="shared" si="1"/>
        <v/>
      </c>
      <c r="L22" s="19" t="str">
        <f t="shared" si="2"/>
        <v/>
      </c>
      <c r="M22" s="18" t="str">
        <f>IF(ISTEXT(C22),SignOnSheet!$U$22+1,IF(C22&lt;&gt;"",IFERROR(IF(L22&gt;0,RANK(L22,IF(L$6:L$56&gt;0,L$6:L$56,),1)-COUNTIF(L$6:L$56,"=0"),IF(L22&lt;&gt;"",SignOnSheet!$U$22+1,0)),0),""))</f>
        <v/>
      </c>
      <c r="N22" s="20" t="e">
        <f>IF(#REF!=N$5,IF(L22="",MAX($L$6:$L$56)+1,L22),"")</f>
        <v>#REF!</v>
      </c>
      <c r="O22" s="20"/>
      <c r="P22" s="20"/>
      <c r="Q22" s="20"/>
      <c r="R22" s="18"/>
      <c r="S22" s="20"/>
      <c r="T22" s="18"/>
    </row>
    <row r="23" spans="1:20" x14ac:dyDescent="0.2">
      <c r="A23" s="17">
        <f t="shared" si="3"/>
        <v>18</v>
      </c>
      <c r="B23" s="11"/>
      <c r="C23" s="92"/>
      <c r="D23" s="17" t="str">
        <f>IF(B23&lt;&gt;"",IFERROR(VLOOKUP(B23,SignOnSheet!$D$5:$N$18,7,FALSE),"NON_LISTED"),"")</f>
        <v/>
      </c>
      <c r="E23" s="18" t="str">
        <f>IF(B23&lt;&gt;"",IFERROR(VLOOKUP(B23,SignOnSheet!$D$5:$K$18,3,FALSE),"NON_LISTED"),"")</f>
        <v/>
      </c>
      <c r="F23" s="18" t="str">
        <f>IF(B23&lt;&gt;"",IFERROR(VLOOKUP(B23,SignOnSheet!$D$5:$K$18,4,FALSE),"NON_LISTED"),"")</f>
        <v/>
      </c>
      <c r="G23" s="18" t="str">
        <f>IF(B23&lt;&gt;"",IFERROR(VLOOKUP(B23,SignOnSheet!$D$5:$K$18,5,FALSE),"NON_LISTED"),"")</f>
        <v/>
      </c>
      <c r="H23" s="18" t="str">
        <f>IF(B23&lt;&gt;"",IFERROR(VLOOKUP(B23,SignOnSheet!$D$5:$K$18,6,FALSE),"NON_LISTED"),"")</f>
        <v/>
      </c>
      <c r="I23" s="39" t="str">
        <f>IF(B23&lt;&gt;"",IFERROR(VLOOKUP(B23,SignOnSheet!$D$5:$K$18,2,FALSE),"NON_LISTED"),"")</f>
        <v/>
      </c>
      <c r="J23" s="18" t="str">
        <f t="shared" si="0"/>
        <v/>
      </c>
      <c r="K23" s="19" t="str">
        <f t="shared" si="1"/>
        <v/>
      </c>
      <c r="L23" s="19" t="str">
        <f t="shared" si="2"/>
        <v/>
      </c>
      <c r="M23" s="18" t="str">
        <f>IF(ISTEXT(C23),SignOnSheet!$U$22+1,IF(C23&lt;&gt;"",IFERROR(IF(L23&gt;0,RANK(L23,IF(L$6:L$56&gt;0,L$6:L$56,),1)-COUNTIF(L$6:L$56,"=0"),IF(L23&lt;&gt;"",SignOnSheet!$U$22+1,0)),0),""))</f>
        <v/>
      </c>
      <c r="N23" s="20" t="e">
        <f>IF(#REF!=N$5,IF(L23="",MAX($L$6:$L$56)+1,L23),"")</f>
        <v>#REF!</v>
      </c>
      <c r="O23" s="20"/>
      <c r="P23" s="20"/>
      <c r="Q23" s="20"/>
      <c r="R23" s="18"/>
      <c r="S23" s="20"/>
      <c r="T23" s="18"/>
    </row>
    <row r="24" spans="1:20" x14ac:dyDescent="0.2">
      <c r="A24" s="17">
        <f t="shared" si="3"/>
        <v>19</v>
      </c>
      <c r="B24" s="11"/>
      <c r="C24" s="93"/>
      <c r="D24" s="17" t="str">
        <f>IF(B24&lt;&gt;"",IFERROR(VLOOKUP(B24,SignOnSheet!$D$5:$N$18,7,FALSE),"NON_LISTED"),"")</f>
        <v/>
      </c>
      <c r="E24" s="18" t="str">
        <f>IF(B24&lt;&gt;"",IFERROR(VLOOKUP(B24,SignOnSheet!$D$5:$K$18,3,FALSE),"NON_LISTED"),"")</f>
        <v/>
      </c>
      <c r="F24" s="18" t="str">
        <f>IF(B24&lt;&gt;"",IFERROR(VLOOKUP(B24,SignOnSheet!$D$5:$K$18,4,FALSE),"NON_LISTED"),"")</f>
        <v/>
      </c>
      <c r="G24" s="18" t="str">
        <f>IF(B24&lt;&gt;"",IFERROR(VLOOKUP(B24,SignOnSheet!$D$5:$K$18,5,FALSE),"NON_LISTED"),"")</f>
        <v/>
      </c>
      <c r="H24" s="18" t="str">
        <f>IF(B24&lt;&gt;"",IFERROR(VLOOKUP(B24,SignOnSheet!$D$5:$K$18,6,FALSE),"NON_LISTED"),"")</f>
        <v/>
      </c>
      <c r="I24" s="39" t="str">
        <f>IF(B24&lt;&gt;"",IFERROR(VLOOKUP(B24,SignOnSheet!$D$5:$K$18,2,FALSE),"NON_LISTED"),"")</f>
        <v/>
      </c>
      <c r="J24" s="18" t="str">
        <f t="shared" si="0"/>
        <v/>
      </c>
      <c r="K24" s="19" t="str">
        <f t="shared" si="1"/>
        <v/>
      </c>
      <c r="L24" s="19" t="str">
        <f t="shared" si="2"/>
        <v/>
      </c>
      <c r="M24" s="18" t="str">
        <f>IF(ISTEXT(C24),SignOnSheet!$U$22+1,IF(C24&lt;&gt;"",IFERROR(IF(L24&gt;0,RANK(L24,IF(L$6:L$56&gt;0,L$6:L$56,),1)-COUNTIF(L$6:L$56,"=0"),IF(L24&lt;&gt;"",SignOnSheet!$U$22+1,0)),0),""))</f>
        <v/>
      </c>
      <c r="N24" s="20" t="e">
        <f>IF(#REF!=N$5,IF(L24="",MAX($L$6:$L$56)+1,L24),"")</f>
        <v>#REF!</v>
      </c>
      <c r="O24" s="20"/>
      <c r="P24" s="20"/>
      <c r="Q24" s="20"/>
      <c r="R24" s="18"/>
      <c r="S24" s="20"/>
      <c r="T24" s="18"/>
    </row>
    <row r="25" spans="1:20" x14ac:dyDescent="0.2">
      <c r="A25" s="17">
        <f t="shared" si="3"/>
        <v>20</v>
      </c>
      <c r="B25" s="11"/>
      <c r="C25" s="11"/>
      <c r="D25" s="17" t="str">
        <f>IF(B25&lt;&gt;"",IFERROR(VLOOKUP(B25,SignOnSheet!$D$5:$N$18,7,FALSE),"NON_LISTED"),"")</f>
        <v/>
      </c>
      <c r="E25" s="18" t="str">
        <f>IF(B25&lt;&gt;"",IFERROR(VLOOKUP(B25,SignOnSheet!$D$5:$K$18,3,FALSE),"NON_LISTED"),"")</f>
        <v/>
      </c>
      <c r="F25" s="18" t="str">
        <f>IF(B25&lt;&gt;"",IFERROR(VLOOKUP(B25,SignOnSheet!$D$5:$K$18,4,FALSE),"NON_LISTED"),"")</f>
        <v/>
      </c>
      <c r="G25" s="18" t="str">
        <f>IF(B25&lt;&gt;"",IFERROR(VLOOKUP(B25,SignOnSheet!$D$5:$K$18,5,FALSE),"NON_LISTED"),"")</f>
        <v/>
      </c>
      <c r="H25" s="18" t="str">
        <f>IF(B25&lt;&gt;"",IFERROR(VLOOKUP(B25,SignOnSheet!$D$5:$K$18,6,FALSE),"NON_LISTED"),"")</f>
        <v/>
      </c>
      <c r="I25" s="39" t="str">
        <f>IF(B25&lt;&gt;"",IFERROR(VLOOKUP(B25,SignOnSheet!$D$5:$K$18,2,FALSE),"NON_LISTED"),"")</f>
        <v/>
      </c>
      <c r="J25" s="18" t="str">
        <f t="shared" si="0"/>
        <v/>
      </c>
      <c r="K25" s="19" t="str">
        <f t="shared" si="1"/>
        <v/>
      </c>
      <c r="L25" s="19" t="str">
        <f t="shared" si="2"/>
        <v/>
      </c>
      <c r="M25" s="18" t="str">
        <f>IF(ISTEXT(C25),SignOnSheet!$U$22+1,IF(C25&lt;&gt;"",IFERROR(IF(L25&gt;0,RANK(L25,IF(L$6:L$56&gt;0,L$6:L$56,),1)-COUNTIF(L$6:L$56,"=0"),IF(L25&lt;&gt;"",SignOnSheet!$U$22+1,0)),0),""))</f>
        <v/>
      </c>
      <c r="N25" s="20" t="e">
        <f>IF(#REF!=N$5,IF(L25="",MAX($L$6:$L$56)+1,L25),"")</f>
        <v>#REF!</v>
      </c>
      <c r="O25" s="20"/>
      <c r="P25" s="20"/>
      <c r="Q25" s="20"/>
      <c r="R25" s="18"/>
      <c r="S25" s="20"/>
      <c r="T25" s="18"/>
    </row>
    <row r="26" spans="1:20" x14ac:dyDescent="0.2">
      <c r="A26" s="17">
        <f t="shared" si="3"/>
        <v>21</v>
      </c>
      <c r="B26" s="11"/>
      <c r="C26" s="11"/>
      <c r="D26" s="17" t="str">
        <f>IF(B26&lt;&gt;"",IFERROR(VLOOKUP(B26,SignOnSheet!$D$5:$N$18,7,FALSE),"NON_LISTED"),"")</f>
        <v/>
      </c>
      <c r="E26" s="18" t="str">
        <f>IF(B26&lt;&gt;"",IFERROR(VLOOKUP(B26,SignOnSheet!$D$5:$K$18,3,FALSE),"NON_LISTED"),"")</f>
        <v/>
      </c>
      <c r="F26" s="18" t="str">
        <f>IF(B26&lt;&gt;"",IFERROR(VLOOKUP(B26,SignOnSheet!$D$5:$K$18,4,FALSE),"NON_LISTED"),"")</f>
        <v/>
      </c>
      <c r="G26" s="18" t="str">
        <f>IF(B26&lt;&gt;"",IFERROR(VLOOKUP(B26,SignOnSheet!$D$5:$K$18,5,FALSE),"NON_LISTED"),"")</f>
        <v/>
      </c>
      <c r="H26" s="18" t="str">
        <f>IF(B26&lt;&gt;"",IFERROR(VLOOKUP(B26,SignOnSheet!$D$5:$K$18,6,FALSE),"NON_LISTED"),"")</f>
        <v/>
      </c>
      <c r="I26" s="39" t="str">
        <f>IF(B26&lt;&gt;"",IFERROR(VLOOKUP(B26,SignOnSheet!$D$5:$K$18,2,FALSE),"NON_LISTED"),"")</f>
        <v/>
      </c>
      <c r="J26" s="18" t="str">
        <f t="shared" si="0"/>
        <v/>
      </c>
      <c r="K26" s="19" t="str">
        <f t="shared" si="1"/>
        <v/>
      </c>
      <c r="L26" s="19" t="str">
        <f t="shared" si="2"/>
        <v/>
      </c>
      <c r="M26" s="18" t="str">
        <f>IF(ISTEXT(C26),SignOnSheet!$U$22+1,IF(C26&lt;&gt;"",IFERROR(IF(L26&gt;0,RANK(L26,IF(L$6:L$56&gt;0,L$6:L$56,),1)-COUNTIF(L$6:L$56,"=0"),IF(L26&lt;&gt;"",SignOnSheet!$U$22+1,0)),0),""))</f>
        <v/>
      </c>
      <c r="N26" s="20" t="e">
        <f>IF(#REF!=N$5,IF(L26="",MAX($L$6:$L$56)+1,L26),"")</f>
        <v>#REF!</v>
      </c>
      <c r="O26" s="20"/>
      <c r="P26" s="20"/>
      <c r="Q26" s="20"/>
      <c r="R26" s="18"/>
      <c r="S26" s="20"/>
      <c r="T26" s="18"/>
    </row>
    <row r="27" spans="1:20" x14ac:dyDescent="0.2">
      <c r="A27" s="17">
        <f t="shared" si="3"/>
        <v>22</v>
      </c>
      <c r="B27" s="11"/>
      <c r="C27" s="11"/>
      <c r="D27" s="17" t="str">
        <f>IF(B27&lt;&gt;"",IFERROR(VLOOKUP(B27,SignOnSheet!$D$5:$N$18,7,FALSE),"NON_LISTED"),"")</f>
        <v/>
      </c>
      <c r="E27" s="18" t="str">
        <f>IF(B27&lt;&gt;"",IFERROR(VLOOKUP(B27,SignOnSheet!$D$5:$K$18,3,FALSE),"NON_LISTED"),"")</f>
        <v/>
      </c>
      <c r="F27" s="18" t="str">
        <f>IF(B27&lt;&gt;"",IFERROR(VLOOKUP(B27,SignOnSheet!$D$5:$K$18,4,FALSE),"NON_LISTED"),"")</f>
        <v/>
      </c>
      <c r="G27" s="18" t="str">
        <f>IF(B27&lt;&gt;"",IFERROR(VLOOKUP(B27,SignOnSheet!$D$5:$K$18,5,FALSE),"NON_LISTED"),"")</f>
        <v/>
      </c>
      <c r="H27" s="18" t="str">
        <f>IF(B27&lt;&gt;"",IFERROR(VLOOKUP(B27,SignOnSheet!$D$5:$K$18,6,FALSE),"NON_LISTED"),"")</f>
        <v/>
      </c>
      <c r="I27" s="39" t="str">
        <f>IF(B27&lt;&gt;"",IFERROR(VLOOKUP(B27,SignOnSheet!$D$5:$K$18,2,FALSE),"NON_LISTED"),"")</f>
        <v/>
      </c>
      <c r="J27" s="18" t="str">
        <f t="shared" si="0"/>
        <v/>
      </c>
      <c r="K27" s="19" t="str">
        <f t="shared" si="1"/>
        <v/>
      </c>
      <c r="L27" s="19" t="str">
        <f t="shared" si="2"/>
        <v/>
      </c>
      <c r="M27" s="18" t="str">
        <f>IF(ISTEXT(C27),SignOnSheet!$U$22+1,IF(C27&lt;&gt;"",IFERROR(IF(L27&gt;0,RANK(L27,IF(L$6:L$56&gt;0,L$6:L$56,),1)-COUNTIF(L$6:L$56,"=0"),IF(L27&lt;&gt;"",SignOnSheet!$U$22+1,0)),0),""))</f>
        <v/>
      </c>
      <c r="N27" s="20" t="e">
        <f>IF(#REF!=N$5,IF(L27="",MAX($L$6:$L$56)+1,L27),"")</f>
        <v>#REF!</v>
      </c>
      <c r="O27" s="20"/>
      <c r="P27" s="20"/>
      <c r="Q27" s="20"/>
      <c r="R27" s="18"/>
      <c r="S27" s="20"/>
      <c r="T27" s="18"/>
    </row>
    <row r="28" spans="1:20" x14ac:dyDescent="0.2">
      <c r="A28" s="17">
        <f t="shared" si="3"/>
        <v>23</v>
      </c>
      <c r="B28" s="11"/>
      <c r="C28" s="11"/>
      <c r="D28" s="17" t="str">
        <f>IF(B28&lt;&gt;"",IFERROR(VLOOKUP(B28,SignOnSheet!$D$5:$N$18,7,FALSE),"NON_LISTED"),"")</f>
        <v/>
      </c>
      <c r="E28" s="18" t="str">
        <f>IF(B28&lt;&gt;"",IFERROR(VLOOKUP(B28,SignOnSheet!$D$5:$K$18,3,FALSE),"NON_LISTED"),"")</f>
        <v/>
      </c>
      <c r="F28" s="18" t="str">
        <f>IF(B28&lt;&gt;"",IFERROR(VLOOKUP(B28,SignOnSheet!$D$5:$K$18,4,FALSE),"NON_LISTED"),"")</f>
        <v/>
      </c>
      <c r="G28" s="18" t="str">
        <f>IF(B28&lt;&gt;"",IFERROR(VLOOKUP(B28,SignOnSheet!$D$5:$K$18,5,FALSE),"NON_LISTED"),"")</f>
        <v/>
      </c>
      <c r="H28" s="18" t="str">
        <f>IF(B28&lt;&gt;"",IFERROR(VLOOKUP(B28,SignOnSheet!$D$5:$K$18,6,FALSE),"NON_LISTED"),"")</f>
        <v/>
      </c>
      <c r="I28" s="39" t="str">
        <f>IF(B28&lt;&gt;"",IFERROR(VLOOKUP(B28,SignOnSheet!$D$5:$K$18,2,FALSE),"NON_LISTED"),"")</f>
        <v/>
      </c>
      <c r="J28" s="18" t="str">
        <f t="shared" si="0"/>
        <v/>
      </c>
      <c r="K28" s="19" t="str">
        <f t="shared" si="1"/>
        <v/>
      </c>
      <c r="L28" s="19" t="str">
        <f t="shared" si="2"/>
        <v/>
      </c>
      <c r="M28" s="18" t="str">
        <f>IF(ISTEXT(C28),SignOnSheet!$U$22+1,IF(C28&lt;&gt;"",IFERROR(IF(L28&gt;0,RANK(L28,IF(L$6:L$56&gt;0,L$6:L$56,),1)-COUNTIF(L$6:L$56,"=0"),IF(L28&lt;&gt;"",SignOnSheet!$U$22+1,0)),0),""))</f>
        <v/>
      </c>
      <c r="N28" s="20" t="e">
        <f>IF(#REF!=N$5,IF(L28="",MAX($L$6:$L$56)+1,L28),"")</f>
        <v>#REF!</v>
      </c>
      <c r="O28" s="20"/>
      <c r="P28" s="20"/>
      <c r="Q28" s="20"/>
      <c r="R28" s="18"/>
      <c r="S28" s="20"/>
      <c r="T28" s="18"/>
    </row>
    <row r="29" spans="1:20" x14ac:dyDescent="0.2">
      <c r="A29" s="17">
        <f t="shared" si="3"/>
        <v>24</v>
      </c>
      <c r="B29" s="11"/>
      <c r="C29" s="11"/>
      <c r="D29" s="17" t="str">
        <f>IF(B29&lt;&gt;"",IFERROR(VLOOKUP(B29,SignOnSheet!$D$5:$N$18,7,FALSE),"NON_LISTED"),"")</f>
        <v/>
      </c>
      <c r="E29" s="18" t="str">
        <f>IF(B29&lt;&gt;"",IFERROR(VLOOKUP(B29,SignOnSheet!$D$5:$K$18,3,FALSE),"NON_LISTED"),"")</f>
        <v/>
      </c>
      <c r="F29" s="18" t="str">
        <f>IF(B29&lt;&gt;"",IFERROR(VLOOKUP(B29,SignOnSheet!$D$5:$K$18,4,FALSE),"NON_LISTED"),"")</f>
        <v/>
      </c>
      <c r="G29" s="18" t="str">
        <f>IF(B29&lt;&gt;"",IFERROR(VLOOKUP(B29,SignOnSheet!$D$5:$K$18,5,FALSE),"NON_LISTED"),"")</f>
        <v/>
      </c>
      <c r="H29" s="18" t="str">
        <f>IF(B29&lt;&gt;"",IFERROR(VLOOKUP(B29,SignOnSheet!$D$5:$K$18,6,FALSE),"NON_LISTED"),"")</f>
        <v/>
      </c>
      <c r="I29" s="39" t="str">
        <f>IF(B29&lt;&gt;"",IFERROR(VLOOKUP(B29,SignOnSheet!$D$5:$K$18,2,FALSE),"NON_LISTED"),"")</f>
        <v/>
      </c>
      <c r="J29" s="18" t="str">
        <f t="shared" si="0"/>
        <v/>
      </c>
      <c r="K29" s="19" t="str">
        <f t="shared" si="1"/>
        <v/>
      </c>
      <c r="L29" s="19" t="str">
        <f t="shared" si="2"/>
        <v/>
      </c>
      <c r="M29" s="18" t="str">
        <f>IF(ISTEXT(C29),SignOnSheet!$U$22+1,IF(C29&lt;&gt;"",IFERROR(IF(L29&gt;0,RANK(L29,IF(L$6:L$56&gt;0,L$6:L$56,),1)-COUNTIF(L$6:L$56,"=0"),IF(L29&lt;&gt;"",SignOnSheet!$U$22+1,0)),0),""))</f>
        <v/>
      </c>
      <c r="N29" s="20" t="e">
        <f>IF(#REF!=N$5,IF(L29="",MAX($L$6:$L$56)+1,L29),"")</f>
        <v>#REF!</v>
      </c>
      <c r="O29" s="20"/>
      <c r="P29" s="20"/>
      <c r="Q29" s="20"/>
      <c r="R29" s="18"/>
      <c r="S29" s="20"/>
      <c r="T29" s="18"/>
    </row>
    <row r="30" spans="1:20" x14ac:dyDescent="0.2">
      <c r="A30" s="17">
        <f t="shared" si="3"/>
        <v>25</v>
      </c>
      <c r="B30" s="11"/>
      <c r="C30" s="11"/>
      <c r="D30" s="17" t="str">
        <f>IF(B30&lt;&gt;"",IFERROR(VLOOKUP(B30,SignOnSheet!$D$5:$N$18,7,FALSE),"NON_LISTED"),"")</f>
        <v/>
      </c>
      <c r="E30" s="18" t="str">
        <f>IF(B30&lt;&gt;"",IFERROR(VLOOKUP(B30,SignOnSheet!$D$5:$K$18,3,FALSE),"NON_LISTED"),"")</f>
        <v/>
      </c>
      <c r="F30" s="18" t="str">
        <f>IF(B30&lt;&gt;"",IFERROR(VLOOKUP(B30,SignOnSheet!$D$5:$K$18,4,FALSE),"NON_LISTED"),"")</f>
        <v/>
      </c>
      <c r="G30" s="18" t="str">
        <f>IF(B30&lt;&gt;"",IFERROR(VLOOKUP(B30,SignOnSheet!$D$5:$K$18,5,FALSE),"NON_LISTED"),"")</f>
        <v/>
      </c>
      <c r="H30" s="18" t="str">
        <f>IF(B30&lt;&gt;"",IFERROR(VLOOKUP(B30,SignOnSheet!$D$5:$K$18,6,FALSE),"NON_LISTED"),"")</f>
        <v/>
      </c>
      <c r="I30" s="39" t="str">
        <f>IF(B30&lt;&gt;"",IFERROR(VLOOKUP(B30,SignOnSheet!$D$5:$K$18,2,FALSE),"NON_LISTED"),"")</f>
        <v/>
      </c>
      <c r="J30" s="18" t="str">
        <f t="shared" si="0"/>
        <v/>
      </c>
      <c r="K30" s="19" t="str">
        <f t="shared" si="1"/>
        <v/>
      </c>
      <c r="L30" s="19" t="str">
        <f t="shared" si="2"/>
        <v/>
      </c>
      <c r="M30" s="18" t="str">
        <f>IF(ISTEXT(C30),SignOnSheet!$U$22+1,IF(C30&lt;&gt;"",IFERROR(IF(L30&gt;0,RANK(L30,IF(L$6:L$56&gt;0,L$6:L$56,),1)-COUNTIF(L$6:L$56,"=0"),IF(L30&lt;&gt;"",SignOnSheet!$U$22+1,0)),0),""))</f>
        <v/>
      </c>
      <c r="N30" s="20" t="e">
        <f>IF(#REF!=N$5,IF(L30="",MAX($L$6:$L$56)+1,L30),"")</f>
        <v>#REF!</v>
      </c>
      <c r="O30" s="20"/>
      <c r="P30" s="20"/>
      <c r="Q30" s="20"/>
      <c r="R30" s="18"/>
      <c r="S30" s="20"/>
      <c r="T30" s="18"/>
    </row>
    <row r="31" spans="1:20" x14ac:dyDescent="0.2">
      <c r="A31" s="17">
        <f t="shared" si="3"/>
        <v>26</v>
      </c>
      <c r="B31" s="11"/>
      <c r="C31" s="11"/>
      <c r="D31" s="17" t="str">
        <f>IF(B31&lt;&gt;"",IFERROR(VLOOKUP(B31,SignOnSheet!$D$5:$N$18,7,FALSE),"NON_LISTED"),"")</f>
        <v/>
      </c>
      <c r="E31" s="18" t="str">
        <f>IF(B31&lt;&gt;"",IFERROR(VLOOKUP(B31,SignOnSheet!$D$5:$K$18,3,FALSE),"NON_LISTED"),"")</f>
        <v/>
      </c>
      <c r="F31" s="18" t="str">
        <f>IF(B31&lt;&gt;"",IFERROR(VLOOKUP(B31,SignOnSheet!$D$5:$K$18,4,FALSE),"NON_LISTED"),"")</f>
        <v/>
      </c>
      <c r="G31" s="18" t="str">
        <f>IF(B31&lt;&gt;"",IFERROR(VLOOKUP(B31,SignOnSheet!$D$5:$K$18,5,FALSE),"NON_LISTED"),"")</f>
        <v/>
      </c>
      <c r="H31" s="18" t="str">
        <f>IF(B31&lt;&gt;"",IFERROR(VLOOKUP(B31,SignOnSheet!$D$5:$K$18,6,FALSE),"NON_LISTED"),"")</f>
        <v/>
      </c>
      <c r="I31" s="39" t="str">
        <f>IF(B31&lt;&gt;"",IFERROR(VLOOKUP(B31,SignOnSheet!$D$5:$K$18,2,FALSE),"NON_LISTED"),"")</f>
        <v/>
      </c>
      <c r="J31" s="18" t="str">
        <f t="shared" si="0"/>
        <v/>
      </c>
      <c r="K31" s="19" t="str">
        <f t="shared" si="1"/>
        <v/>
      </c>
      <c r="L31" s="19" t="str">
        <f t="shared" si="2"/>
        <v/>
      </c>
      <c r="M31" s="18" t="str">
        <f>IF(ISTEXT(C31),SignOnSheet!$U$22+1,IF(C31&lt;&gt;"",IFERROR(IF(L31&gt;0,RANK(L31,IF(L$6:L$56&gt;0,L$6:L$56,),1)-COUNTIF(L$6:L$56,"=0"),IF(L31&lt;&gt;"",SignOnSheet!$U$22+1,0)),0),""))</f>
        <v/>
      </c>
      <c r="N31" s="20" t="e">
        <f>IF(#REF!=N$5,IF(L31="",MAX($L$6:$L$56)+1,L31),"")</f>
        <v>#REF!</v>
      </c>
      <c r="O31" s="20"/>
      <c r="P31" s="20"/>
      <c r="Q31" s="20"/>
      <c r="R31" s="18"/>
      <c r="S31" s="20"/>
      <c r="T31" s="18"/>
    </row>
    <row r="32" spans="1:20" x14ac:dyDescent="0.2">
      <c r="A32" s="17">
        <f t="shared" si="3"/>
        <v>27</v>
      </c>
      <c r="B32" s="11"/>
      <c r="C32" s="11"/>
      <c r="D32" s="17" t="str">
        <f>IF(B32&lt;&gt;"",IFERROR(VLOOKUP(B32,SignOnSheet!$D$5:$N$18,7,FALSE),"NON_LISTED"),"")</f>
        <v/>
      </c>
      <c r="E32" s="18" t="str">
        <f>IF(B32&lt;&gt;"",IFERROR(VLOOKUP(B32,SignOnSheet!$D$5:$K$18,3,FALSE),"NON_LISTED"),"")</f>
        <v/>
      </c>
      <c r="F32" s="18" t="str">
        <f>IF(B32&lt;&gt;"",IFERROR(VLOOKUP(B32,SignOnSheet!$D$5:$K$18,4,FALSE),"NON_LISTED"),"")</f>
        <v/>
      </c>
      <c r="G32" s="18" t="str">
        <f>IF(B32&lt;&gt;"",IFERROR(VLOOKUP(B32,SignOnSheet!$D$5:$K$18,5,FALSE),"NON_LISTED"),"")</f>
        <v/>
      </c>
      <c r="H32" s="18" t="str">
        <f>IF(B32&lt;&gt;"",IFERROR(VLOOKUP(B32,SignOnSheet!$D$5:$K$18,6,FALSE),"NON_LISTED"),"")</f>
        <v/>
      </c>
      <c r="I32" s="39" t="str">
        <f>IF(B32&lt;&gt;"",IFERROR(VLOOKUP(B32,SignOnSheet!$D$5:$K$18,2,FALSE),"NON_LISTED"),"")</f>
        <v/>
      </c>
      <c r="J32" s="18" t="str">
        <f t="shared" si="0"/>
        <v/>
      </c>
      <c r="K32" s="19" t="str">
        <f t="shared" si="1"/>
        <v/>
      </c>
      <c r="L32" s="19" t="str">
        <f t="shared" si="2"/>
        <v/>
      </c>
      <c r="M32" s="18" t="str">
        <f>IF(ISTEXT(C32),SignOnSheet!$U$22+1,IF(C32&lt;&gt;"",IFERROR(IF(L32&gt;0,RANK(L32,IF(L$6:L$56&gt;0,L$6:L$56,),1)-COUNTIF(L$6:L$56,"=0"),IF(L32&lt;&gt;"",SignOnSheet!$U$22+1,0)),0),""))</f>
        <v/>
      </c>
      <c r="N32" s="20" t="e">
        <f>IF(#REF!=N$5,IF(L32="",MAX($L$6:$L$56)+1,L32),"")</f>
        <v>#REF!</v>
      </c>
      <c r="O32" s="20"/>
      <c r="P32" s="20"/>
      <c r="Q32" s="20"/>
      <c r="R32" s="18"/>
      <c r="S32" s="20"/>
      <c r="T32" s="18"/>
    </row>
    <row r="33" spans="1:20" x14ac:dyDescent="0.2">
      <c r="A33" s="17">
        <f t="shared" si="3"/>
        <v>28</v>
      </c>
      <c r="B33" s="11"/>
      <c r="C33" s="11"/>
      <c r="D33" s="17" t="str">
        <f>IF(B33&lt;&gt;"",IFERROR(VLOOKUP(B33,SignOnSheet!$D$5:$N$18,7,FALSE),"NON_LISTED"),"")</f>
        <v/>
      </c>
      <c r="E33" s="18" t="str">
        <f>IF(B33&lt;&gt;"",IFERROR(VLOOKUP(B33,SignOnSheet!$D$5:$K$18,3,FALSE),"NON_LISTED"),"")</f>
        <v/>
      </c>
      <c r="F33" s="18" t="str">
        <f>IF(B33&lt;&gt;"",IFERROR(VLOOKUP(B33,SignOnSheet!$D$5:$K$18,4,FALSE),"NON_LISTED"),"")</f>
        <v/>
      </c>
      <c r="G33" s="18" t="str">
        <f>IF(B33&lt;&gt;"",IFERROR(VLOOKUP(B33,SignOnSheet!$D$5:$K$18,5,FALSE),"NON_LISTED"),"")</f>
        <v/>
      </c>
      <c r="H33" s="18" t="str">
        <f>IF(B33&lt;&gt;"",IFERROR(VLOOKUP(B33,SignOnSheet!$D$5:$K$18,6,FALSE),"NON_LISTED"),"")</f>
        <v/>
      </c>
      <c r="I33" s="39" t="str">
        <f>IF(B33&lt;&gt;"",IFERROR(VLOOKUP(B33,SignOnSheet!$D$5:$K$18,2,FALSE),"NON_LISTED"),"")</f>
        <v/>
      </c>
      <c r="J33" s="18" t="str">
        <f t="shared" si="0"/>
        <v/>
      </c>
      <c r="K33" s="19" t="str">
        <f t="shared" si="1"/>
        <v/>
      </c>
      <c r="L33" s="19" t="str">
        <f t="shared" si="2"/>
        <v/>
      </c>
      <c r="M33" s="18" t="str">
        <f>IF(ISTEXT(C33),SignOnSheet!$U$22+1,IF(C33&lt;&gt;"",IFERROR(IF(L33&gt;0,RANK(L33,IF(L$6:L$56&gt;0,L$6:L$56,),1)-COUNTIF(L$6:L$56,"=0"),IF(L33&lt;&gt;"",SignOnSheet!$U$22+1,0)),0),""))</f>
        <v/>
      </c>
      <c r="N33" s="20" t="e">
        <f>IF(#REF!=N$5,IF(L33="",MAX($L$6:$L$56)+1,L33),"")</f>
        <v>#REF!</v>
      </c>
      <c r="O33" s="20"/>
      <c r="P33" s="20"/>
      <c r="Q33" s="20"/>
      <c r="R33" s="18"/>
      <c r="S33" s="20"/>
      <c r="T33" s="18"/>
    </row>
    <row r="34" spans="1:20" x14ac:dyDescent="0.2">
      <c r="A34" s="17">
        <f t="shared" si="3"/>
        <v>29</v>
      </c>
      <c r="B34" s="11"/>
      <c r="C34" s="11"/>
      <c r="D34" s="17" t="str">
        <f>IF(B34&lt;&gt;"",IFERROR(VLOOKUP(B34,SignOnSheet!$D$5:$N$18,7,FALSE),"NON_LISTED"),"")</f>
        <v/>
      </c>
      <c r="E34" s="18" t="str">
        <f>IF(B34&lt;&gt;"",IFERROR(VLOOKUP(B34,SignOnSheet!$D$5:$K$18,3,FALSE),"NON_LISTED"),"")</f>
        <v/>
      </c>
      <c r="F34" s="18" t="str">
        <f>IF(B34&lt;&gt;"",IFERROR(VLOOKUP(B34,SignOnSheet!$D$5:$K$18,4,FALSE),"NON_LISTED"),"")</f>
        <v/>
      </c>
      <c r="G34" s="18" t="str">
        <f>IF(B34&lt;&gt;"",IFERROR(VLOOKUP(B34,SignOnSheet!$D$5:$K$18,5,FALSE),"NON_LISTED"),"")</f>
        <v/>
      </c>
      <c r="H34" s="18" t="str">
        <f>IF(B34&lt;&gt;"",IFERROR(VLOOKUP(B34,SignOnSheet!$D$5:$K$18,6,FALSE),"NON_LISTED"),"")</f>
        <v/>
      </c>
      <c r="I34" s="39" t="str">
        <f>IF(B34&lt;&gt;"",IFERROR(VLOOKUP(B34,SignOnSheet!$D$5:$K$18,2,FALSE),"NON_LISTED"),"")</f>
        <v/>
      </c>
      <c r="J34" s="18" t="str">
        <f t="shared" si="0"/>
        <v/>
      </c>
      <c r="K34" s="19" t="str">
        <f t="shared" si="1"/>
        <v/>
      </c>
      <c r="L34" s="19" t="str">
        <f t="shared" si="2"/>
        <v/>
      </c>
      <c r="M34" s="18" t="str">
        <f>IF(ISTEXT(C34),SignOnSheet!$U$22+1,IF(C34&lt;&gt;"",IFERROR(IF(L34&gt;0,RANK(L34,IF(L$6:L$56&gt;0,L$6:L$56,),1)-COUNTIF(L$6:L$56,"=0"),IF(L34&lt;&gt;"",SignOnSheet!$U$22+1,0)),0),""))</f>
        <v/>
      </c>
      <c r="N34" s="20" t="e">
        <f>IF(#REF!=N$5,IF(L34="",MAX($L$6:$L$56)+1,L34),"")</f>
        <v>#REF!</v>
      </c>
      <c r="O34" s="20"/>
      <c r="P34" s="20"/>
      <c r="Q34" s="20"/>
      <c r="R34" s="18"/>
      <c r="S34" s="20"/>
      <c r="T34" s="18"/>
    </row>
    <row r="35" spans="1:20" x14ac:dyDescent="0.2">
      <c r="A35" s="17">
        <f t="shared" si="3"/>
        <v>30</v>
      </c>
      <c r="B35" s="11"/>
      <c r="C35" s="11"/>
      <c r="D35" s="17" t="str">
        <f>IF(B35&lt;&gt;"",IFERROR(VLOOKUP(B35,SignOnSheet!$D$5:$N$18,7,FALSE),"NON_LISTED"),"")</f>
        <v/>
      </c>
      <c r="E35" s="18" t="str">
        <f>IF(B35&lt;&gt;"",IFERROR(VLOOKUP(B35,SignOnSheet!$D$5:$K$18,3,FALSE),"NON_LISTED"),"")</f>
        <v/>
      </c>
      <c r="F35" s="18" t="str">
        <f>IF(B35&lt;&gt;"",IFERROR(VLOOKUP(B35,SignOnSheet!$D$5:$K$18,4,FALSE),"NON_LISTED"),"")</f>
        <v/>
      </c>
      <c r="G35" s="18" t="str">
        <f>IF(B35&lt;&gt;"",IFERROR(VLOOKUP(B35,SignOnSheet!$D$5:$K$18,5,FALSE),"NON_LISTED"),"")</f>
        <v/>
      </c>
      <c r="H35" s="18" t="str">
        <f>IF(B35&lt;&gt;"",IFERROR(VLOOKUP(B35,SignOnSheet!$D$5:$K$18,6,FALSE),"NON_LISTED"),"")</f>
        <v/>
      </c>
      <c r="I35" s="39" t="str">
        <f>IF(B35&lt;&gt;"",IFERROR(VLOOKUP(B35,SignOnSheet!$D$5:$K$18,2,FALSE),"NON_LISTED"),"")</f>
        <v/>
      </c>
      <c r="J35" s="18" t="str">
        <f t="shared" si="0"/>
        <v/>
      </c>
      <c r="K35" s="19" t="str">
        <f t="shared" si="1"/>
        <v/>
      </c>
      <c r="L35" s="19" t="str">
        <f t="shared" si="2"/>
        <v/>
      </c>
      <c r="M35" s="18" t="str">
        <f>IF(ISTEXT(C35),SignOnSheet!$U$22+1,IF(C35&lt;&gt;"",IFERROR(IF(L35&gt;0,RANK(L35,IF(L$6:L$56&gt;0,L$6:L$56,),1)-COUNTIF(L$6:L$56,"=0"),IF(L35&lt;&gt;"",SignOnSheet!$U$22+1,0)),0),""))</f>
        <v/>
      </c>
      <c r="N35" s="20" t="e">
        <f>IF(#REF!=N$5,IF(L35="",MAX($L$6:$L$56)+1,L35),"")</f>
        <v>#REF!</v>
      </c>
      <c r="O35" s="20"/>
      <c r="P35" s="20"/>
      <c r="Q35" s="20"/>
      <c r="R35" s="18"/>
      <c r="S35" s="20"/>
      <c r="T35" s="18"/>
    </row>
    <row r="36" spans="1:20" x14ac:dyDescent="0.2">
      <c r="A36" s="17">
        <f t="shared" si="3"/>
        <v>31</v>
      </c>
      <c r="B36" s="11"/>
      <c r="C36" s="11"/>
      <c r="D36" s="17" t="str">
        <f>IF(B36&lt;&gt;"",IFERROR(VLOOKUP(B36,SignOnSheet!$D$5:$N$18,7,FALSE),"NON_LISTED"),"")</f>
        <v/>
      </c>
      <c r="E36" s="18" t="str">
        <f>IF(B36&lt;&gt;"",IFERROR(VLOOKUP(B36,SignOnSheet!$D$5:$K$18,3,FALSE),"NON_LISTED"),"")</f>
        <v/>
      </c>
      <c r="F36" s="18" t="str">
        <f>IF(B36&lt;&gt;"",IFERROR(VLOOKUP(B36,SignOnSheet!$D$5:$K$18,4,FALSE),"NON_LISTED"),"")</f>
        <v/>
      </c>
      <c r="G36" s="18" t="str">
        <f>IF(B36&lt;&gt;"",IFERROR(VLOOKUP(B36,SignOnSheet!$D$5:$K$18,5,FALSE),"NON_LISTED"),"")</f>
        <v/>
      </c>
      <c r="H36" s="18" t="str">
        <f>IF(B36&lt;&gt;"",IFERROR(VLOOKUP(B36,SignOnSheet!$D$5:$K$18,6,FALSE),"NON_LISTED"),"")</f>
        <v/>
      </c>
      <c r="I36" s="39" t="str">
        <f>IF(B36&lt;&gt;"",IFERROR(VLOOKUP(B36,SignOnSheet!$D$5:$K$18,2,FALSE),"NON_LISTED"),"")</f>
        <v/>
      </c>
      <c r="J36" s="18" t="str">
        <f t="shared" si="0"/>
        <v/>
      </c>
      <c r="K36" s="19" t="str">
        <f t="shared" si="1"/>
        <v/>
      </c>
      <c r="L36" s="19" t="str">
        <f t="shared" si="2"/>
        <v/>
      </c>
      <c r="M36" s="18" t="str">
        <f>IF(ISTEXT(C36),SignOnSheet!$U$22+1,IF(C36&lt;&gt;"",IFERROR(IF(L36&gt;0,RANK(L36,IF(L$6:L$56&gt;0,L$6:L$56,),1)-COUNTIF(L$6:L$56,"=0"),IF(L36&lt;&gt;"",SignOnSheet!$U$22+1,0)),0),""))</f>
        <v/>
      </c>
      <c r="N36" s="20" t="e">
        <f>IF(#REF!=N$5,IF(L36="",MAX($L$6:$L$56)+1,L36),"")</f>
        <v>#REF!</v>
      </c>
      <c r="O36" s="20" t="str">
        <f t="shared" ref="O36:O56" si="4">IFERROR(IF(L36&lt;&gt;"",L36/I36,""),"")</f>
        <v/>
      </c>
      <c r="P36" s="20" t="str">
        <f t="shared" ref="P36:P56" si="5">IF(LEFT(B37,1)="D",COUNTA($C$6:$C$56)+1,IF(C37&lt;&gt;"",IFERROR(IF(O36&gt;0,RANK(O36,IF(O$6:O$56&gt;0,O$6:O$56,),1)-COUNTIF(O$6:O$56,"=0"),IF(O36&lt;&gt;"",COUNT($C$6:$C$56)+1,0)),0),""))</f>
        <v/>
      </c>
      <c r="Q36" s="20"/>
      <c r="R36" s="18"/>
      <c r="S36" s="20"/>
      <c r="T36" s="18"/>
    </row>
    <row r="37" spans="1:20" x14ac:dyDescent="0.2">
      <c r="A37" s="17">
        <f t="shared" si="3"/>
        <v>32</v>
      </c>
      <c r="B37" s="11"/>
      <c r="C37" s="11"/>
      <c r="D37" s="17" t="str">
        <f>IF(B37&lt;&gt;"",IFERROR(VLOOKUP(B37,SignOnSheet!$D$5:$N$18,7,FALSE),"NON_LISTED"),"")</f>
        <v/>
      </c>
      <c r="E37" s="18" t="str">
        <f>IF(B37&lt;&gt;"",IFERROR(VLOOKUP(B37,SignOnSheet!$D$5:$K$18,3,FALSE),"NON_LISTED"),"")</f>
        <v/>
      </c>
      <c r="F37" s="18" t="str">
        <f>IF(B37&lt;&gt;"",IFERROR(VLOOKUP(B37,SignOnSheet!$D$5:$K$18,4,FALSE),"NON_LISTED"),"")</f>
        <v/>
      </c>
      <c r="G37" s="18" t="str">
        <f>IF(B37&lt;&gt;"",IFERROR(VLOOKUP(B37,SignOnSheet!$D$5:$K$18,5,FALSE),"NON_LISTED"),"")</f>
        <v/>
      </c>
      <c r="H37" s="18" t="str">
        <f>IF(B37&lt;&gt;"",IFERROR(VLOOKUP(B37,SignOnSheet!$D$5:$K$18,6,FALSE),"NON_LISTED"),"")</f>
        <v/>
      </c>
      <c r="I37" s="39" t="str">
        <f>IF(B37&lt;&gt;"",IFERROR(VLOOKUP(B37,SignOnSheet!$D$5:$K$18,2,FALSE),"NON_LISTED"),"")</f>
        <v/>
      </c>
      <c r="J37" s="18" t="str">
        <f t="shared" si="0"/>
        <v/>
      </c>
      <c r="K37" s="19" t="str">
        <f t="shared" si="1"/>
        <v/>
      </c>
      <c r="L37" s="19" t="str">
        <f t="shared" si="2"/>
        <v/>
      </c>
      <c r="M37" s="18" t="str">
        <f>IF(ISTEXT(C37),SignOnSheet!$U$22+1,IF(C37&lt;&gt;"",IFERROR(IF(L37&gt;0,RANK(L37,IF(L$6:L$56&gt;0,L$6:L$56,),1)-COUNTIF(L$6:L$56,"=0"),IF(L37&lt;&gt;"",SignOnSheet!$U$22+1,0)),0),""))</f>
        <v/>
      </c>
      <c r="N37" s="20" t="e">
        <f>IF(#REF!=N$5,IF(L37="",MAX($L$6:$L$56)+1,L37),"")</f>
        <v>#REF!</v>
      </c>
      <c r="O37" s="20" t="str">
        <f t="shared" si="4"/>
        <v/>
      </c>
      <c r="P37" s="20" t="str">
        <f t="shared" si="5"/>
        <v/>
      </c>
      <c r="Q37" s="20"/>
      <c r="R37" s="18"/>
      <c r="S37" s="20"/>
      <c r="T37" s="18"/>
    </row>
    <row r="38" spans="1:20" x14ac:dyDescent="0.2">
      <c r="A38" s="17">
        <f t="shared" si="3"/>
        <v>33</v>
      </c>
      <c r="B38" s="11"/>
      <c r="C38" s="11"/>
      <c r="D38" s="17" t="str">
        <f>IF(B38&lt;&gt;"",IFERROR(VLOOKUP(B38,SignOnSheet!$D$5:$N$18,7,FALSE),"NON_LISTED"),"")</f>
        <v/>
      </c>
      <c r="E38" s="18" t="str">
        <f>IF(B38&lt;&gt;"",IFERROR(VLOOKUP(B38,SignOnSheet!$D$5:$K$18,3,FALSE),"NON_LISTED"),"")</f>
        <v/>
      </c>
      <c r="F38" s="18" t="str">
        <f>IF(B38&lt;&gt;"",IFERROR(VLOOKUP(B38,SignOnSheet!$D$5:$K$18,4,FALSE),"NON_LISTED"),"")</f>
        <v/>
      </c>
      <c r="G38" s="18" t="str">
        <f>IF(B38&lt;&gt;"",IFERROR(VLOOKUP(B38,SignOnSheet!$D$5:$K$18,5,FALSE),"NON_LISTED"),"")</f>
        <v/>
      </c>
      <c r="H38" s="18" t="str">
        <f>IF(B38&lt;&gt;"",IFERROR(VLOOKUP(B38,SignOnSheet!$D$5:$K$18,6,FALSE),"NON_LISTED"),"")</f>
        <v/>
      </c>
      <c r="I38" s="39" t="str">
        <f>IF(B38&lt;&gt;"",IFERROR(VLOOKUP(B38,SignOnSheet!$D$5:$K$18,2,FALSE),"NON_LISTED"),"")</f>
        <v/>
      </c>
      <c r="J38" s="18" t="str">
        <f t="shared" ref="J38:J56" si="6">IFERROR(IF(LEFT(C38,1)&lt;&gt;"D",IFERROR(RIGHT(C38,2)+LEFT(RIGHT(C38,4),2)*60+(C38-RIGHT(C38,4))/10000*3600-IF(G38="B",$J$4,$J$3),""),"" ),"")</f>
        <v/>
      </c>
      <c r="K38" s="19" t="str">
        <f t="shared" ref="K38:K56" si="7">IF(C38&lt;&gt;"",IFERROR(IF(C38&gt;0,RANK(J38,IF(J$6:J$56&gt;0,J$6:J$56,),1)-COUNTIF(J$6:J$56,"=0"),IF(C38="",COUNT(J$6:J$56)+1,0)),0),"")</f>
        <v/>
      </c>
      <c r="L38" s="19" t="str">
        <f t="shared" ref="L38:L56" si="8">IFERROR(IF(J38&lt;&gt;"",J38/F38,"")/H38,"")</f>
        <v/>
      </c>
      <c r="M38" s="18" t="str">
        <f>IF(ISTEXT(C38),SignOnSheet!$U$22+1,IF(C38&lt;&gt;"",IFERROR(IF(L38&gt;0,RANK(L38,IF(L$6:L$56&gt;0,L$6:L$56,),1)-COUNTIF(L$6:L$56,"=0"),IF(L38&lt;&gt;"",SignOnSheet!$U$22+1,0)),0),""))</f>
        <v/>
      </c>
      <c r="N38" s="20" t="e">
        <f>IF(#REF!=N$5,IF(L38="",MAX($L$6:$L$56)+1,L38),"")</f>
        <v>#REF!</v>
      </c>
      <c r="O38" s="20" t="str">
        <f t="shared" si="4"/>
        <v/>
      </c>
      <c r="P38" s="20" t="str">
        <f t="shared" si="5"/>
        <v/>
      </c>
      <c r="Q38" s="20"/>
      <c r="R38" s="18"/>
      <c r="S38" s="20"/>
      <c r="T38" s="18"/>
    </row>
    <row r="39" spans="1:20" x14ac:dyDescent="0.2">
      <c r="A39" s="17">
        <f t="shared" si="3"/>
        <v>34</v>
      </c>
      <c r="B39" s="11"/>
      <c r="C39" s="11"/>
      <c r="D39" s="17" t="str">
        <f>IF(B39&lt;&gt;"",IFERROR(VLOOKUP(B39,SignOnSheet!$D$5:$N$18,7,FALSE),"NON_LISTED"),"")</f>
        <v/>
      </c>
      <c r="E39" s="18" t="str">
        <f>IF(B39&lt;&gt;"",IFERROR(VLOOKUP(B39,SignOnSheet!$D$5:$K$18,3,FALSE),"NON_LISTED"),"")</f>
        <v/>
      </c>
      <c r="F39" s="18" t="str">
        <f>IF(B39&lt;&gt;"",IFERROR(VLOOKUP(B39,SignOnSheet!$D$5:$K$18,4,FALSE),"NON_LISTED"),"")</f>
        <v/>
      </c>
      <c r="G39" s="18" t="str">
        <f>IF(B39&lt;&gt;"",IFERROR(VLOOKUP(B39,SignOnSheet!$D$5:$K$18,5,FALSE),"NON_LISTED"),"")</f>
        <v/>
      </c>
      <c r="H39" s="18" t="str">
        <f>IF(B39&lt;&gt;"",IFERROR(VLOOKUP(B39,SignOnSheet!$D$5:$K$18,6,FALSE),"NON_LISTED"),"")</f>
        <v/>
      </c>
      <c r="I39" s="39" t="str">
        <f>IF(B39&lt;&gt;"",IFERROR(VLOOKUP(B39,SignOnSheet!$D$5:$K$18,2,FALSE),"NON_LISTED"),"")</f>
        <v/>
      </c>
      <c r="J39" s="18" t="str">
        <f t="shared" si="6"/>
        <v/>
      </c>
      <c r="K39" s="19" t="str">
        <f t="shared" si="7"/>
        <v/>
      </c>
      <c r="L39" s="19" t="str">
        <f t="shared" si="8"/>
        <v/>
      </c>
      <c r="M39" s="18" t="str">
        <f>IF(ISTEXT(C39),SignOnSheet!$U$22+1,IF(C39&lt;&gt;"",IFERROR(IF(L39&gt;0,RANK(L39,IF(L$6:L$56&gt;0,L$6:L$56,),1)-COUNTIF(L$6:L$56,"=0"),IF(L39&lt;&gt;"",SignOnSheet!$U$22+1,0)),0),""))</f>
        <v/>
      </c>
      <c r="N39" s="20" t="e">
        <f>IF(#REF!=N$5,IF(L39="",MAX($L$6:$L$56)+1,L39),"")</f>
        <v>#REF!</v>
      </c>
      <c r="O39" s="20" t="str">
        <f t="shared" si="4"/>
        <v/>
      </c>
      <c r="P39" s="20" t="str">
        <f t="shared" si="5"/>
        <v/>
      </c>
      <c r="Q39" s="20"/>
      <c r="R39" s="18"/>
      <c r="S39" s="20"/>
      <c r="T39" s="18"/>
    </row>
    <row r="40" spans="1:20" x14ac:dyDescent="0.2">
      <c r="A40" s="17">
        <f t="shared" ref="A40:A56" si="9">A39+1</f>
        <v>35</v>
      </c>
      <c r="B40" s="11"/>
      <c r="C40" s="11"/>
      <c r="D40" s="17" t="str">
        <f>IF(B40&lt;&gt;"",IFERROR(VLOOKUP(B40,SignOnSheet!$D$5:$N$18,7,FALSE),"NON_LISTED"),"")</f>
        <v/>
      </c>
      <c r="E40" s="18" t="str">
        <f>IF(B40&lt;&gt;"",IFERROR(VLOOKUP(B40,SignOnSheet!$D$5:$K$18,3,FALSE),"NON_LISTED"),"")</f>
        <v/>
      </c>
      <c r="F40" s="18" t="str">
        <f>IF(B40&lt;&gt;"",IFERROR(VLOOKUP(B40,SignOnSheet!$D$5:$K$18,4,FALSE),"NON_LISTED"),"")</f>
        <v/>
      </c>
      <c r="G40" s="18" t="str">
        <f>IF(B40&lt;&gt;"",IFERROR(VLOOKUP(B40,SignOnSheet!$D$5:$K$18,5,FALSE),"NON_LISTED"),"")</f>
        <v/>
      </c>
      <c r="H40" s="18" t="str">
        <f>IF(B40&lt;&gt;"",IFERROR(VLOOKUP(B40,SignOnSheet!$D$5:$K$18,6,FALSE),"NON_LISTED"),"")</f>
        <v/>
      </c>
      <c r="I40" s="39" t="str">
        <f>IF(B40&lt;&gt;"",IFERROR(VLOOKUP(B40,SignOnSheet!$D$5:$K$18,2,FALSE),"NON_LISTED"),"")</f>
        <v/>
      </c>
      <c r="J40" s="18" t="str">
        <f t="shared" si="6"/>
        <v/>
      </c>
      <c r="K40" s="19" t="str">
        <f t="shared" si="7"/>
        <v/>
      </c>
      <c r="L40" s="19" t="str">
        <f t="shared" si="8"/>
        <v/>
      </c>
      <c r="M40" s="18" t="str">
        <f>IF(ISTEXT(C40),SignOnSheet!$U$22+1,IF(C40&lt;&gt;"",IFERROR(IF(L40&gt;0,RANK(L40,IF(L$6:L$56&gt;0,L$6:L$56,),1)-COUNTIF(L$6:L$56,"=0"),IF(L40&lt;&gt;"",SignOnSheet!$U$22+1,0)),0),""))</f>
        <v/>
      </c>
      <c r="N40" s="20" t="e">
        <f>IF(#REF!=N$5,IF(L40="",MAX($L$6:$L$56)+1,L40),"")</f>
        <v>#REF!</v>
      </c>
      <c r="O40" s="20" t="str">
        <f t="shared" si="4"/>
        <v/>
      </c>
      <c r="P40" s="20" t="str">
        <f t="shared" si="5"/>
        <v/>
      </c>
      <c r="Q40" s="20"/>
      <c r="R40" s="18"/>
      <c r="S40" s="20"/>
      <c r="T40" s="18"/>
    </row>
    <row r="41" spans="1:20" x14ac:dyDescent="0.2">
      <c r="A41" s="17">
        <f t="shared" si="9"/>
        <v>36</v>
      </c>
      <c r="B41" s="11"/>
      <c r="C41" s="11"/>
      <c r="D41" s="17" t="str">
        <f>IF(B41&lt;&gt;"",IFERROR(VLOOKUP(B41,SignOnSheet!$D$5:$N$18,7,FALSE),"NON_LISTED"),"")</f>
        <v/>
      </c>
      <c r="E41" s="18" t="str">
        <f>IF(B41&lt;&gt;"",IFERROR(VLOOKUP(B41,SignOnSheet!$D$5:$K$18,3,FALSE),"NON_LISTED"),"")</f>
        <v/>
      </c>
      <c r="F41" s="18" t="str">
        <f>IF(B41&lt;&gt;"",IFERROR(VLOOKUP(B41,SignOnSheet!$D$5:$K$18,4,FALSE),"NON_LISTED"),"")</f>
        <v/>
      </c>
      <c r="G41" s="18" t="str">
        <f>IF(B41&lt;&gt;"",IFERROR(VLOOKUP(B41,SignOnSheet!$D$5:$K$18,5,FALSE),"NON_LISTED"),"")</f>
        <v/>
      </c>
      <c r="H41" s="18" t="str">
        <f>IF(B41&lt;&gt;"",IFERROR(VLOOKUP(B41,SignOnSheet!$D$5:$K$18,6,FALSE),"NON_LISTED"),"")</f>
        <v/>
      </c>
      <c r="I41" s="27" t="str">
        <f>IF(B41&lt;&gt;"",IFERROR(VLOOKUP(B41,SignOnSheet!$D$5:$K$18,2,FALSE),"NON_LISTED"),"")</f>
        <v/>
      </c>
      <c r="J41" s="18" t="str">
        <f t="shared" si="6"/>
        <v/>
      </c>
      <c r="K41" s="19" t="str">
        <f t="shared" si="7"/>
        <v/>
      </c>
      <c r="L41" s="19" t="str">
        <f t="shared" si="8"/>
        <v/>
      </c>
      <c r="M41" s="18" t="str">
        <f>IF(ISTEXT(C41),SignOnSheet!$U$22+1,IF(C41&lt;&gt;"",IFERROR(IF(L41&gt;0,RANK(L41,IF(L$6:L$56&gt;0,L$6:L$56,),1)-COUNTIF(L$6:L$56,"=0"),IF(L41&lt;&gt;"",SignOnSheet!$U$22+1,0)),0),""))</f>
        <v/>
      </c>
      <c r="N41" s="20" t="e">
        <f>IF(#REF!=N$5,IF(L41="",MAX($L$6:$L$56)+1,L41),"")</f>
        <v>#REF!</v>
      </c>
      <c r="O41" s="20" t="str">
        <f t="shared" si="4"/>
        <v/>
      </c>
      <c r="P41" s="20" t="str">
        <f t="shared" si="5"/>
        <v/>
      </c>
      <c r="Q41" s="20"/>
      <c r="R41" s="18"/>
      <c r="S41" s="20"/>
      <c r="T41" s="18"/>
    </row>
    <row r="42" spans="1:20" x14ac:dyDescent="0.2">
      <c r="A42" s="17">
        <f t="shared" si="9"/>
        <v>37</v>
      </c>
      <c r="B42" s="11"/>
      <c r="C42" s="11"/>
      <c r="D42" s="17" t="str">
        <f>IF(B42&lt;&gt;"",IFERROR(VLOOKUP(B42,SignOnSheet!$D$5:$N$18,7,FALSE),"NON_LISTED"),"")</f>
        <v/>
      </c>
      <c r="E42" s="18" t="str">
        <f>IF(B42&lt;&gt;"",IFERROR(VLOOKUP(B42,SignOnSheet!$D$5:$K$18,3,FALSE),"NON_LISTED"),"")</f>
        <v/>
      </c>
      <c r="F42" s="18" t="str">
        <f>IF(B42&lt;&gt;"",IFERROR(VLOOKUP(B42,SignOnSheet!$D$5:$K$18,4,FALSE),"NON_LISTED"),"")</f>
        <v/>
      </c>
      <c r="G42" s="18" t="str">
        <f>IF(B42&lt;&gt;"",IFERROR(VLOOKUP(B42,SignOnSheet!$D$5:$K$18,5,FALSE),"NON_LISTED"),"")</f>
        <v/>
      </c>
      <c r="H42" s="18" t="str">
        <f>IF(B42&lt;&gt;"",IFERROR(VLOOKUP(B42,SignOnSheet!$D$5:$K$18,6,FALSE),"NON_LISTED"),"")</f>
        <v/>
      </c>
      <c r="I42" s="27" t="str">
        <f>IF(B42&lt;&gt;"",IFERROR(VLOOKUP(B42,SignOnSheet!$D$5:$K$18,2,FALSE),"NON_LISTED"),"")</f>
        <v/>
      </c>
      <c r="J42" s="18" t="str">
        <f t="shared" si="6"/>
        <v/>
      </c>
      <c r="K42" s="19" t="str">
        <f t="shared" si="7"/>
        <v/>
      </c>
      <c r="L42" s="19" t="str">
        <f t="shared" si="8"/>
        <v/>
      </c>
      <c r="M42" s="18" t="str">
        <f>IF(ISTEXT(C42),SignOnSheet!$U$22+1,IF(C42&lt;&gt;"",IFERROR(IF(L42&gt;0,RANK(L42,IF(L$6:L$56&gt;0,L$6:L$56,),1)-COUNTIF(L$6:L$56,"=0"),IF(L42&lt;&gt;"",SignOnSheet!$U$22+1,0)),0),""))</f>
        <v/>
      </c>
      <c r="N42" s="20" t="e">
        <f>IF(#REF!=N$5,IF(L42="",MAX($L$6:$L$56)+1,L42),"")</f>
        <v>#REF!</v>
      </c>
      <c r="O42" s="20" t="str">
        <f t="shared" si="4"/>
        <v/>
      </c>
      <c r="P42" s="20" t="str">
        <f t="shared" si="5"/>
        <v/>
      </c>
      <c r="Q42" s="20"/>
      <c r="R42" s="18"/>
      <c r="S42" s="20"/>
      <c r="T42" s="18"/>
    </row>
    <row r="43" spans="1:20" x14ac:dyDescent="0.2">
      <c r="A43" s="17">
        <f t="shared" si="9"/>
        <v>38</v>
      </c>
      <c r="B43" s="11"/>
      <c r="C43" s="11"/>
      <c r="D43" s="17" t="str">
        <f>IF(B43&lt;&gt;"",IFERROR(VLOOKUP(B43,SignOnSheet!$D$5:$N$18,7,FALSE),"NON_LISTED"),"")</f>
        <v/>
      </c>
      <c r="E43" s="18" t="str">
        <f>IF(B43&lt;&gt;"",IFERROR(VLOOKUP(B43,SignOnSheet!$D$5:$K$18,3,FALSE),"NON_LISTED"),"")</f>
        <v/>
      </c>
      <c r="F43" s="18" t="str">
        <f>IF(B43&lt;&gt;"",IFERROR(VLOOKUP(B43,SignOnSheet!$D$5:$K$18,4,FALSE),"NON_LISTED"),"")</f>
        <v/>
      </c>
      <c r="G43" s="18" t="str">
        <f>IF(B43&lt;&gt;"",IFERROR(VLOOKUP(B43,SignOnSheet!$D$5:$K$18,5,FALSE),"NON_LISTED"),"")</f>
        <v/>
      </c>
      <c r="H43" s="18" t="str">
        <f>IF(B43&lt;&gt;"",IFERROR(VLOOKUP(B43,SignOnSheet!$D$5:$K$18,6,FALSE),"NON_LISTED"),"")</f>
        <v/>
      </c>
      <c r="I43" s="27" t="str">
        <f>IF(B43&lt;&gt;"",IFERROR(VLOOKUP(B43,SignOnSheet!$D$5:$K$18,2,FALSE),"NON_LISTED"),"")</f>
        <v/>
      </c>
      <c r="J43" s="18" t="str">
        <f t="shared" si="6"/>
        <v/>
      </c>
      <c r="K43" s="19" t="str">
        <f t="shared" si="7"/>
        <v/>
      </c>
      <c r="L43" s="19" t="str">
        <f t="shared" si="8"/>
        <v/>
      </c>
      <c r="M43" s="18" t="str">
        <f>IF(ISTEXT(C43),SignOnSheet!$U$22+1,IF(C43&lt;&gt;"",IFERROR(IF(L43&gt;0,RANK(L43,IF(L$6:L$56&gt;0,L$6:L$56,),1)-COUNTIF(L$6:L$56,"=0"),IF(L43&lt;&gt;"",SignOnSheet!$U$22+1,0)),0),""))</f>
        <v/>
      </c>
      <c r="N43" s="20" t="e">
        <f>IF(#REF!=N$5,IF(L43="",MAX($L$6:$L$56)+1,L43),"")</f>
        <v>#REF!</v>
      </c>
      <c r="O43" s="20" t="str">
        <f t="shared" si="4"/>
        <v/>
      </c>
      <c r="P43" s="20" t="str">
        <f t="shared" si="5"/>
        <v/>
      </c>
      <c r="Q43" s="20"/>
      <c r="R43" s="18"/>
      <c r="S43" s="20"/>
      <c r="T43" s="18"/>
    </row>
    <row r="44" spans="1:20" x14ac:dyDescent="0.2">
      <c r="A44" s="17">
        <f t="shared" si="9"/>
        <v>39</v>
      </c>
      <c r="B44" s="11"/>
      <c r="C44" s="11"/>
      <c r="D44" s="17" t="str">
        <f>IF(B44&lt;&gt;"",IFERROR(VLOOKUP(B44,SignOnSheet!$D$5:$N$18,7,FALSE),"NON_LISTED"),"")</f>
        <v/>
      </c>
      <c r="E44" s="18" t="str">
        <f>IF(B44&lt;&gt;"",IFERROR(VLOOKUP(B44,SignOnSheet!$D$5:$K$18,3,FALSE),"NON_LISTED"),"")</f>
        <v/>
      </c>
      <c r="F44" s="18" t="str">
        <f>IF(B44&lt;&gt;"",IFERROR(VLOOKUP(B44,SignOnSheet!$D$5:$K$18,4,FALSE),"NON_LISTED"),"")</f>
        <v/>
      </c>
      <c r="G44" s="18" t="str">
        <f>IF(B44&lt;&gt;"",IFERROR(VLOOKUP(B44,SignOnSheet!$D$5:$K$18,5,FALSE),"NON_LISTED"),"")</f>
        <v/>
      </c>
      <c r="H44" s="18" t="str">
        <f>IF(B44&lt;&gt;"",IFERROR(VLOOKUP(B44,SignOnSheet!$D$5:$K$18,6,FALSE),"NON_LISTED"),"")</f>
        <v/>
      </c>
      <c r="I44" s="27" t="str">
        <f>IF(B44&lt;&gt;"",IFERROR(VLOOKUP(B44,SignOnSheet!$D$5:$K$18,2,FALSE),"NON_LISTED"),"")</f>
        <v/>
      </c>
      <c r="J44" s="18" t="str">
        <f t="shared" si="6"/>
        <v/>
      </c>
      <c r="K44" s="19" t="str">
        <f t="shared" si="7"/>
        <v/>
      </c>
      <c r="L44" s="19" t="str">
        <f t="shared" si="8"/>
        <v/>
      </c>
      <c r="M44" s="18" t="str">
        <f>IF(ISTEXT(C44),SignOnSheet!$U$22+1,IF(C44&lt;&gt;"",IFERROR(IF(L44&gt;0,RANK(L44,IF(L$6:L$56&gt;0,L$6:L$56,),1)-COUNTIF(L$6:L$56,"=0"),IF(L44&lt;&gt;"",SignOnSheet!$U$22+1,0)),0),""))</f>
        <v/>
      </c>
      <c r="N44" s="20" t="e">
        <f>IF(#REF!=N$5,IF(L44="",MAX($L$6:$L$56)+1,L44),"")</f>
        <v>#REF!</v>
      </c>
      <c r="O44" s="20" t="str">
        <f t="shared" si="4"/>
        <v/>
      </c>
      <c r="P44" s="20" t="str">
        <f t="shared" si="5"/>
        <v/>
      </c>
      <c r="Q44" s="20"/>
      <c r="R44" s="18"/>
      <c r="S44" s="20"/>
      <c r="T44" s="18"/>
    </row>
    <row r="45" spans="1:20" x14ac:dyDescent="0.2">
      <c r="A45" s="17">
        <f t="shared" si="9"/>
        <v>40</v>
      </c>
      <c r="B45" s="11"/>
      <c r="C45" s="11"/>
      <c r="D45" s="17" t="str">
        <f>IF(B45&lt;&gt;"",IFERROR(VLOOKUP(B45,SignOnSheet!$D$5:$N$18,7,FALSE),"NON_LISTED"),"")</f>
        <v/>
      </c>
      <c r="E45" s="18" t="str">
        <f>IF(B45&lt;&gt;"",IFERROR(VLOOKUP(B45,SignOnSheet!$D$5:$K$18,3,FALSE),"NON_LISTED"),"")</f>
        <v/>
      </c>
      <c r="F45" s="18" t="str">
        <f>IF(B45&lt;&gt;"",IFERROR(VLOOKUP(B45,SignOnSheet!$D$5:$K$18,4,FALSE),"NON_LISTED"),"")</f>
        <v/>
      </c>
      <c r="G45" s="18" t="str">
        <f>IF(B45&lt;&gt;"",IFERROR(VLOOKUP(B45,SignOnSheet!$D$5:$K$18,5,FALSE),"NON_LISTED"),"")</f>
        <v/>
      </c>
      <c r="H45" s="18" t="str">
        <f>IF(B45&lt;&gt;"",IFERROR(VLOOKUP(B45,SignOnSheet!$D$5:$K$18,6,FALSE),"NON_LISTED"),"")</f>
        <v/>
      </c>
      <c r="I45" s="27" t="str">
        <f>IF(B45&lt;&gt;"",IFERROR(VLOOKUP(B45,SignOnSheet!$D$5:$K$18,2,FALSE),"NON_LISTED"),"")</f>
        <v/>
      </c>
      <c r="J45" s="18" t="str">
        <f t="shared" si="6"/>
        <v/>
      </c>
      <c r="K45" s="19" t="str">
        <f t="shared" si="7"/>
        <v/>
      </c>
      <c r="L45" s="19" t="str">
        <f t="shared" si="8"/>
        <v/>
      </c>
      <c r="M45" s="18" t="str">
        <f>IF(ISTEXT(C45),SignOnSheet!$U$22+1,IF(C45&lt;&gt;"",IFERROR(IF(L45&gt;0,RANK(L45,IF(L$6:L$56&gt;0,L$6:L$56,),1)-COUNTIF(L$6:L$56,"=0"),IF(L45&lt;&gt;"",SignOnSheet!$U$22+1,0)),0),""))</f>
        <v/>
      </c>
      <c r="N45" s="20" t="e">
        <f>IF(#REF!=N$5,IF(L45="",MAX($L$6:$L$56)+1,L45),"")</f>
        <v>#REF!</v>
      </c>
      <c r="O45" s="20" t="str">
        <f t="shared" si="4"/>
        <v/>
      </c>
      <c r="P45" s="20" t="str">
        <f t="shared" si="5"/>
        <v/>
      </c>
      <c r="Q45" s="20"/>
      <c r="R45" s="18"/>
      <c r="S45" s="20"/>
      <c r="T45" s="18"/>
    </row>
    <row r="46" spans="1:20" x14ac:dyDescent="0.2">
      <c r="A46" s="17">
        <f t="shared" si="9"/>
        <v>41</v>
      </c>
      <c r="B46" s="11"/>
      <c r="C46" s="11"/>
      <c r="D46" s="17" t="str">
        <f>IF(B46&lt;&gt;"",IFERROR(VLOOKUP(B46,SignOnSheet!$D$5:$N$18,7,FALSE),"NON_LISTED"),"")</f>
        <v/>
      </c>
      <c r="E46" s="18" t="str">
        <f>IF(B46&lt;&gt;"",IFERROR(VLOOKUP(B46,SignOnSheet!$D$5:$K$18,3,FALSE),"NON_LISTED"),"")</f>
        <v/>
      </c>
      <c r="F46" s="18" t="str">
        <f>IF(B46&lt;&gt;"",IFERROR(VLOOKUP(B46,SignOnSheet!$D$5:$K$18,4,FALSE),"NON_LISTED"),"")</f>
        <v/>
      </c>
      <c r="G46" s="18" t="str">
        <f>IF(B46&lt;&gt;"",IFERROR(VLOOKUP(B46,SignOnSheet!$D$5:$K$18,5,FALSE),"NON_LISTED"),"")</f>
        <v/>
      </c>
      <c r="H46" s="18" t="str">
        <f>IF(B46&lt;&gt;"",IFERROR(VLOOKUP(B46,SignOnSheet!$D$5:$K$18,6,FALSE),"NON_LISTED"),"")</f>
        <v/>
      </c>
      <c r="I46" s="27" t="str">
        <f>IF(B46&lt;&gt;"",IFERROR(VLOOKUP(B46,SignOnSheet!$D$5:$K$18,2,FALSE),"NON_LISTED"),"")</f>
        <v/>
      </c>
      <c r="J46" s="18" t="str">
        <f t="shared" si="6"/>
        <v/>
      </c>
      <c r="K46" s="19" t="str">
        <f t="shared" si="7"/>
        <v/>
      </c>
      <c r="L46" s="19" t="str">
        <f t="shared" si="8"/>
        <v/>
      </c>
      <c r="M46" s="18" t="str">
        <f>IF(ISTEXT(C46),SignOnSheet!$U$22+1,IF(C46&lt;&gt;"",IFERROR(IF(L46&gt;0,RANK(L46,IF(L$6:L$56&gt;0,L$6:L$56,),1)-COUNTIF(L$6:L$56,"=0"),IF(L46&lt;&gt;"",SignOnSheet!$U$22+1,0)),0),""))</f>
        <v/>
      </c>
      <c r="N46" s="20" t="e">
        <f>IF(#REF!=N$5,IF(L46="",MAX($L$6:$L$56)+1,L46),"")</f>
        <v>#REF!</v>
      </c>
      <c r="O46" s="20" t="str">
        <f t="shared" si="4"/>
        <v/>
      </c>
      <c r="P46" s="20" t="str">
        <f t="shared" si="5"/>
        <v/>
      </c>
      <c r="Q46" s="20"/>
      <c r="R46" s="18"/>
      <c r="S46" s="20"/>
      <c r="T46" s="18"/>
    </row>
    <row r="47" spans="1:20" x14ac:dyDescent="0.2">
      <c r="A47" s="17">
        <f t="shared" si="9"/>
        <v>42</v>
      </c>
      <c r="B47" s="11"/>
      <c r="C47" s="11"/>
      <c r="D47" s="17" t="str">
        <f>IF(B47&lt;&gt;"",IFERROR(VLOOKUP(B47,SignOnSheet!$D$5:$N$18,7,FALSE),"NON_LISTED"),"")</f>
        <v/>
      </c>
      <c r="E47" s="18" t="str">
        <f>IF(B47&lt;&gt;"",IFERROR(VLOOKUP(B47,SignOnSheet!$D$5:$K$18,3,FALSE),"NON_LISTED"),"")</f>
        <v/>
      </c>
      <c r="F47" s="18" t="str">
        <f>IF(B47&lt;&gt;"",IFERROR(VLOOKUP(B47,SignOnSheet!$D$5:$K$18,4,FALSE),"NON_LISTED"),"")</f>
        <v/>
      </c>
      <c r="G47" s="18" t="str">
        <f>IF(B47&lt;&gt;"",IFERROR(VLOOKUP(B47,SignOnSheet!$D$5:$K$18,5,FALSE),"NON_LISTED"),"")</f>
        <v/>
      </c>
      <c r="H47" s="18" t="str">
        <f>IF(B47&lt;&gt;"",IFERROR(VLOOKUP(B47,SignOnSheet!$D$5:$K$18,6,FALSE),"NON_LISTED"),"")</f>
        <v/>
      </c>
      <c r="I47" s="27" t="str">
        <f>IF(B47&lt;&gt;"",IFERROR(VLOOKUP(B47,SignOnSheet!$D$5:$K$18,2,FALSE),"NON_LISTED"),"")</f>
        <v/>
      </c>
      <c r="J47" s="18" t="str">
        <f t="shared" si="6"/>
        <v/>
      </c>
      <c r="K47" s="19" t="str">
        <f t="shared" si="7"/>
        <v/>
      </c>
      <c r="L47" s="19" t="str">
        <f t="shared" si="8"/>
        <v/>
      </c>
      <c r="M47" s="18" t="str">
        <f>IF(ISTEXT(C47),SignOnSheet!$U$22+1,IF(C47&lt;&gt;"",IFERROR(IF(L47&gt;0,RANK(L47,IF(L$6:L$56&gt;0,L$6:L$56,),1)-COUNTIF(L$6:L$56,"=0"),IF(L47&lt;&gt;"",SignOnSheet!$U$22+1,0)),0),""))</f>
        <v/>
      </c>
      <c r="N47" s="20" t="e">
        <f>IF(#REF!=N$5,IF(L47="",MAX($L$6:$L$56)+1,L47),"")</f>
        <v>#REF!</v>
      </c>
      <c r="O47" s="20" t="str">
        <f t="shared" si="4"/>
        <v/>
      </c>
      <c r="P47" s="20" t="str">
        <f t="shared" si="5"/>
        <v/>
      </c>
      <c r="Q47" s="20"/>
      <c r="R47" s="18"/>
      <c r="S47" s="20"/>
      <c r="T47" s="18"/>
    </row>
    <row r="48" spans="1:20" x14ac:dyDescent="0.2">
      <c r="A48" s="17">
        <f t="shared" si="9"/>
        <v>43</v>
      </c>
      <c r="B48" s="11"/>
      <c r="C48" s="11"/>
      <c r="D48" s="17" t="str">
        <f>IF(B48&lt;&gt;"",IFERROR(VLOOKUP(B48,SignOnSheet!$D$5:$N$18,7,FALSE),"NON_LISTED"),"")</f>
        <v/>
      </c>
      <c r="E48" s="18" t="str">
        <f>IF(B48&lt;&gt;"",IFERROR(VLOOKUP(B48,SignOnSheet!$D$5:$K$18,3,FALSE),"NON_LISTED"),"")</f>
        <v/>
      </c>
      <c r="F48" s="18" t="str">
        <f>IF(B48&lt;&gt;"",IFERROR(VLOOKUP(B48,SignOnSheet!$D$5:$K$18,4,FALSE),"NON_LISTED"),"")</f>
        <v/>
      </c>
      <c r="G48" s="18" t="str">
        <f>IF(B48&lt;&gt;"",IFERROR(VLOOKUP(B48,SignOnSheet!$D$5:$K$18,5,FALSE),"NON_LISTED"),"")</f>
        <v/>
      </c>
      <c r="H48" s="18" t="str">
        <f>IF(B48&lt;&gt;"",IFERROR(VLOOKUP(B48,SignOnSheet!$D$5:$K$18,6,FALSE),"NON_LISTED"),"")</f>
        <v/>
      </c>
      <c r="I48" s="27" t="str">
        <f>IF(B48&lt;&gt;"",IFERROR(VLOOKUP(B48,SignOnSheet!$D$5:$K$18,2,FALSE),"NON_LISTED"),"")</f>
        <v/>
      </c>
      <c r="J48" s="18" t="str">
        <f t="shared" si="6"/>
        <v/>
      </c>
      <c r="K48" s="19" t="str">
        <f t="shared" si="7"/>
        <v/>
      </c>
      <c r="L48" s="19" t="str">
        <f t="shared" si="8"/>
        <v/>
      </c>
      <c r="M48" s="18" t="str">
        <f>IF(ISTEXT(C48),SignOnSheet!$U$22+1,IF(C48&lt;&gt;"",IFERROR(IF(L48&gt;0,RANK(L48,IF(L$6:L$56&gt;0,L$6:L$56,),1)-COUNTIF(L$6:L$56,"=0"),IF(L48&lt;&gt;"",SignOnSheet!$U$22+1,0)),0),""))</f>
        <v/>
      </c>
      <c r="N48" s="20" t="e">
        <f>IF(#REF!=N$5,IF(L48="",MAX($L$6:$L$56)+1,L48),"")</f>
        <v>#REF!</v>
      </c>
      <c r="O48" s="20" t="str">
        <f t="shared" si="4"/>
        <v/>
      </c>
      <c r="P48" s="20" t="str">
        <f t="shared" si="5"/>
        <v/>
      </c>
      <c r="Q48" s="20"/>
      <c r="R48" s="18"/>
      <c r="S48" s="20"/>
      <c r="T48" s="18"/>
    </row>
    <row r="49" spans="1:20" x14ac:dyDescent="0.2">
      <c r="A49" s="17">
        <f t="shared" si="9"/>
        <v>44</v>
      </c>
      <c r="B49" s="11"/>
      <c r="C49" s="11"/>
      <c r="D49" s="17" t="str">
        <f>IF(B49&lt;&gt;"",IFERROR(VLOOKUP(B49,SignOnSheet!$D$5:$N$18,7,FALSE),"NON_LISTED"),"")</f>
        <v/>
      </c>
      <c r="E49" s="18" t="str">
        <f>IF(B49&lt;&gt;"",IFERROR(VLOOKUP(B49,SignOnSheet!$D$5:$K$18,3,FALSE),"NON_LISTED"),"")</f>
        <v/>
      </c>
      <c r="F49" s="18" t="str">
        <f>IF(B49&lt;&gt;"",IFERROR(VLOOKUP(B49,SignOnSheet!$D$5:$K$18,4,FALSE),"NON_LISTED"),"")</f>
        <v/>
      </c>
      <c r="G49" s="18" t="str">
        <f>IF(B49&lt;&gt;"",IFERROR(VLOOKUP(B49,SignOnSheet!$D$5:$K$18,5,FALSE),"NON_LISTED"),"")</f>
        <v/>
      </c>
      <c r="H49" s="18" t="str">
        <f>IF(B49&lt;&gt;"",IFERROR(VLOOKUP(B49,SignOnSheet!$D$5:$K$18,6,FALSE),"NON_LISTED"),"")</f>
        <v/>
      </c>
      <c r="I49" s="27" t="str">
        <f>IF(B49&lt;&gt;"",IFERROR(VLOOKUP(B49,SignOnSheet!$D$5:$K$18,2,FALSE),"NON_LISTED"),"")</f>
        <v/>
      </c>
      <c r="J49" s="18" t="str">
        <f t="shared" si="6"/>
        <v/>
      </c>
      <c r="K49" s="19" t="str">
        <f t="shared" si="7"/>
        <v/>
      </c>
      <c r="L49" s="19" t="str">
        <f t="shared" si="8"/>
        <v/>
      </c>
      <c r="M49" s="18" t="str">
        <f>IF(ISTEXT(C49),SignOnSheet!$U$22+1,IF(C49&lt;&gt;"",IFERROR(IF(L49&gt;0,RANK(L49,IF(L$6:L$56&gt;0,L$6:L$56,),1)-COUNTIF(L$6:L$56,"=0"),IF(L49&lt;&gt;"",SignOnSheet!$U$22+1,0)),0),""))</f>
        <v/>
      </c>
      <c r="N49" s="20" t="e">
        <f>IF(#REF!=N$5,IF(L49="",MAX($L$6:$L$56)+1,L49),"")</f>
        <v>#REF!</v>
      </c>
      <c r="O49" s="20" t="str">
        <f t="shared" si="4"/>
        <v/>
      </c>
      <c r="P49" s="20" t="str">
        <f t="shared" si="5"/>
        <v/>
      </c>
      <c r="Q49" s="20"/>
      <c r="R49" s="18"/>
      <c r="S49" s="20"/>
      <c r="T49" s="18"/>
    </row>
    <row r="50" spans="1:20" x14ac:dyDescent="0.2">
      <c r="A50" s="17">
        <f t="shared" si="9"/>
        <v>45</v>
      </c>
      <c r="B50" s="11"/>
      <c r="C50" s="11"/>
      <c r="D50" s="17" t="str">
        <f>IF(B50&lt;&gt;"",IFERROR(VLOOKUP(B50,SignOnSheet!$D$5:$N$18,7,FALSE),"NON_LISTED"),"")</f>
        <v/>
      </c>
      <c r="E50" s="18" t="str">
        <f>IF(B50&lt;&gt;"",IFERROR(VLOOKUP(B50,SignOnSheet!$D$5:$K$18,3,FALSE),"NON_LISTED"),"")</f>
        <v/>
      </c>
      <c r="F50" s="18" t="str">
        <f>IF(B50&lt;&gt;"",IFERROR(VLOOKUP(B50,SignOnSheet!$D$5:$K$18,4,FALSE),"NON_LISTED"),"")</f>
        <v/>
      </c>
      <c r="G50" s="18" t="str">
        <f>IF(B50&lt;&gt;"",IFERROR(VLOOKUP(B50,SignOnSheet!$D$5:$K$18,5,FALSE),"NON_LISTED"),"")</f>
        <v/>
      </c>
      <c r="H50" s="18" t="str">
        <f>IF(B50&lt;&gt;"",IFERROR(VLOOKUP(B50,SignOnSheet!$D$5:$K$18,6,FALSE),"NON_LISTED"),"")</f>
        <v/>
      </c>
      <c r="I50" s="27" t="str">
        <f>IF(B50&lt;&gt;"",IFERROR(VLOOKUP(B50,SignOnSheet!$D$5:$K$18,2,FALSE),"NON_LISTED"),"")</f>
        <v/>
      </c>
      <c r="J50" s="18" t="str">
        <f t="shared" si="6"/>
        <v/>
      </c>
      <c r="K50" s="19" t="str">
        <f t="shared" si="7"/>
        <v/>
      </c>
      <c r="L50" s="19" t="str">
        <f t="shared" si="8"/>
        <v/>
      </c>
      <c r="M50" s="18" t="str">
        <f>IF(ISTEXT(C50),SignOnSheet!$U$22+1,IF(C50&lt;&gt;"",IFERROR(IF(L50&gt;0,RANK(L50,IF(L$6:L$56&gt;0,L$6:L$56,),1)-COUNTIF(L$6:L$56,"=0"),IF(L50&lt;&gt;"",SignOnSheet!$U$22+1,0)),0),""))</f>
        <v/>
      </c>
      <c r="N50" s="20" t="e">
        <f>IF(#REF!=N$5,IF(L50="",MAX($L$6:$L$56)+1,L50),"")</f>
        <v>#REF!</v>
      </c>
      <c r="O50" s="20" t="str">
        <f t="shared" si="4"/>
        <v/>
      </c>
      <c r="P50" s="20" t="str">
        <f t="shared" si="5"/>
        <v/>
      </c>
      <c r="Q50" s="20"/>
      <c r="R50" s="18"/>
      <c r="S50" s="20"/>
      <c r="T50" s="18"/>
    </row>
    <row r="51" spans="1:20" x14ac:dyDescent="0.2">
      <c r="A51" s="17">
        <f t="shared" si="9"/>
        <v>46</v>
      </c>
      <c r="B51" s="11"/>
      <c r="C51" s="11"/>
      <c r="D51" s="17" t="str">
        <f>IF(B51&lt;&gt;"",IFERROR(VLOOKUP(B51,SignOnSheet!$D$5:$N$18,7,FALSE),"NON_LISTED"),"")</f>
        <v/>
      </c>
      <c r="E51" s="18" t="str">
        <f>IF(B51&lt;&gt;"",IFERROR(VLOOKUP(B51,SignOnSheet!$D$5:$K$18,3,FALSE),"NON_LISTED"),"")</f>
        <v/>
      </c>
      <c r="F51" s="18" t="str">
        <f>IF(B51&lt;&gt;"",IFERROR(VLOOKUP(B51,SignOnSheet!$D$5:$K$18,4,FALSE),"NON_LISTED"),"")</f>
        <v/>
      </c>
      <c r="G51" s="18" t="str">
        <f>IF(B51&lt;&gt;"",IFERROR(VLOOKUP(B51,SignOnSheet!$D$5:$K$18,5,FALSE),"NON_LISTED"),"")</f>
        <v/>
      </c>
      <c r="H51" s="18" t="str">
        <f>IF(B51&lt;&gt;"",IFERROR(VLOOKUP(B51,SignOnSheet!$D$5:$K$18,6,FALSE),"NON_LISTED"),"")</f>
        <v/>
      </c>
      <c r="I51" s="27" t="str">
        <f>IF(B51&lt;&gt;"",IFERROR(VLOOKUP(B51,SignOnSheet!$D$5:$K$18,2,FALSE),"NON_LISTED"),"")</f>
        <v/>
      </c>
      <c r="J51" s="18" t="str">
        <f t="shared" si="6"/>
        <v/>
      </c>
      <c r="K51" s="19" t="str">
        <f t="shared" si="7"/>
        <v/>
      </c>
      <c r="L51" s="19" t="str">
        <f t="shared" si="8"/>
        <v/>
      </c>
      <c r="M51" s="18" t="str">
        <f>IF(ISTEXT(C51),SignOnSheet!$U$22+1,IF(C51&lt;&gt;"",IFERROR(IF(L51&gt;0,RANK(L51,IF(L$6:L$56&gt;0,L$6:L$56,),1)-COUNTIF(L$6:L$56,"=0"),IF(L51&lt;&gt;"",SignOnSheet!$U$22+1,0)),0),""))</f>
        <v/>
      </c>
      <c r="N51" s="20" t="e">
        <f>IF(#REF!=N$5,IF(L51="",MAX($L$6:$L$56)+1,L51),"")</f>
        <v>#REF!</v>
      </c>
      <c r="O51" s="20" t="str">
        <f t="shared" si="4"/>
        <v/>
      </c>
      <c r="P51" s="20" t="str">
        <f t="shared" si="5"/>
        <v/>
      </c>
      <c r="Q51" s="20"/>
      <c r="R51" s="18"/>
      <c r="S51" s="20"/>
      <c r="T51" s="18"/>
    </row>
    <row r="52" spans="1:20" x14ac:dyDescent="0.2">
      <c r="A52" s="17">
        <f t="shared" si="9"/>
        <v>47</v>
      </c>
      <c r="B52" s="11"/>
      <c r="C52" s="11"/>
      <c r="D52" s="17" t="str">
        <f>IF(B52&lt;&gt;"",IFERROR(VLOOKUP(B52,SignOnSheet!$D$5:$N$18,7,FALSE),"NON_LISTED"),"")</f>
        <v/>
      </c>
      <c r="E52" s="18" t="str">
        <f>IF(B52&lt;&gt;"",IFERROR(VLOOKUP(B52,SignOnSheet!$D$5:$K$18,3,FALSE),"NON_LISTED"),"")</f>
        <v/>
      </c>
      <c r="F52" s="18" t="str">
        <f>IF(B52&lt;&gt;"",IFERROR(VLOOKUP(B52,SignOnSheet!$D$5:$K$18,4,FALSE),"NON_LISTED"),"")</f>
        <v/>
      </c>
      <c r="G52" s="18" t="str">
        <f>IF(B52&lt;&gt;"",IFERROR(VLOOKUP(B52,SignOnSheet!$D$5:$K$18,5,FALSE),"NON_LISTED"),"")</f>
        <v/>
      </c>
      <c r="H52" s="18" t="str">
        <f>IF(B52&lt;&gt;"",IFERROR(VLOOKUP(B52,SignOnSheet!$D$5:$K$18,6,FALSE),"NON_LISTED"),"")</f>
        <v/>
      </c>
      <c r="I52" s="27" t="str">
        <f>IF(B52&lt;&gt;"",IFERROR(VLOOKUP(B52,SignOnSheet!$D$5:$K$18,2,FALSE),"NON_LISTED"),"")</f>
        <v/>
      </c>
      <c r="J52" s="18" t="str">
        <f t="shared" si="6"/>
        <v/>
      </c>
      <c r="K52" s="19" t="str">
        <f t="shared" si="7"/>
        <v/>
      </c>
      <c r="L52" s="19" t="str">
        <f t="shared" si="8"/>
        <v/>
      </c>
      <c r="M52" s="18" t="str">
        <f>IF(ISTEXT(C52),SignOnSheet!$U$22+1,IF(C52&lt;&gt;"",IFERROR(IF(L52&gt;0,RANK(L52,IF(L$6:L$56&gt;0,L$6:L$56,),1)-COUNTIF(L$6:L$56,"=0"),IF(L52&lt;&gt;"",SignOnSheet!$U$22+1,0)),0),""))</f>
        <v/>
      </c>
      <c r="N52" s="20" t="e">
        <f>IF(#REF!=N$5,IF(L52="",MAX($L$6:$L$56)+1,L52),"")</f>
        <v>#REF!</v>
      </c>
      <c r="O52" s="20" t="str">
        <f t="shared" si="4"/>
        <v/>
      </c>
      <c r="P52" s="20" t="str">
        <f t="shared" si="5"/>
        <v/>
      </c>
      <c r="Q52" s="20"/>
      <c r="R52" s="18"/>
      <c r="S52" s="20"/>
      <c r="T52" s="18"/>
    </row>
    <row r="53" spans="1:20" x14ac:dyDescent="0.2">
      <c r="A53" s="17">
        <f t="shared" si="9"/>
        <v>48</v>
      </c>
      <c r="B53" s="11"/>
      <c r="C53" s="11"/>
      <c r="D53" s="17" t="str">
        <f>IF(B53&lt;&gt;"",IFERROR(VLOOKUP(B53,SignOnSheet!$D$5:$N$18,7,FALSE),"NON_LISTED"),"")</f>
        <v/>
      </c>
      <c r="E53" s="18" t="str">
        <f>IF(B53&lt;&gt;"",IFERROR(VLOOKUP(B53,SignOnSheet!$D$5:$K$18,3,FALSE),"NON_LISTED"),"")</f>
        <v/>
      </c>
      <c r="F53" s="18" t="str">
        <f>IF(B53&lt;&gt;"",IFERROR(VLOOKUP(B53,SignOnSheet!$D$5:$K$18,4,FALSE),"NON_LISTED"),"")</f>
        <v/>
      </c>
      <c r="G53" s="18" t="str">
        <f>IF(B53&lt;&gt;"",IFERROR(VLOOKUP(B53,SignOnSheet!$D$5:$K$18,5,FALSE),"NON_LISTED"),"")</f>
        <v/>
      </c>
      <c r="H53" s="18" t="str">
        <f>IF(B53&lt;&gt;"",IFERROR(VLOOKUP(B53,SignOnSheet!$D$5:$K$18,6,FALSE),"NON_LISTED"),"")</f>
        <v/>
      </c>
      <c r="I53" s="27" t="str">
        <f>IF(B53&lt;&gt;"",IFERROR(VLOOKUP(B53,SignOnSheet!$D$5:$K$18,2,FALSE),"NON_LISTED"),"")</f>
        <v/>
      </c>
      <c r="J53" s="18" t="str">
        <f t="shared" si="6"/>
        <v/>
      </c>
      <c r="K53" s="19" t="str">
        <f t="shared" si="7"/>
        <v/>
      </c>
      <c r="L53" s="19" t="str">
        <f t="shared" si="8"/>
        <v/>
      </c>
      <c r="M53" s="18" t="str">
        <f>IF(ISTEXT(C53),SignOnSheet!$U$22+1,IF(C53&lt;&gt;"",IFERROR(IF(L53&gt;0,RANK(L53,IF(L$6:L$56&gt;0,L$6:L$56,),1)-COUNTIF(L$6:L$56,"=0"),IF(L53&lt;&gt;"",SignOnSheet!$U$22+1,0)),0),""))</f>
        <v/>
      </c>
      <c r="N53" s="20" t="e">
        <f>IF(#REF!=N$5,IF(L53="",MAX($L$6:$L$56)+1,L53),"")</f>
        <v>#REF!</v>
      </c>
      <c r="O53" s="20" t="str">
        <f t="shared" si="4"/>
        <v/>
      </c>
      <c r="P53" s="20" t="str">
        <f t="shared" si="5"/>
        <v/>
      </c>
      <c r="Q53" s="20"/>
      <c r="R53" s="18"/>
      <c r="S53" s="20"/>
      <c r="T53" s="18"/>
    </row>
    <row r="54" spans="1:20" x14ac:dyDescent="0.2">
      <c r="A54" s="17">
        <f t="shared" si="9"/>
        <v>49</v>
      </c>
      <c r="B54" s="11"/>
      <c r="C54" s="11"/>
      <c r="D54" s="17" t="str">
        <f>IF(B54&lt;&gt;"",IFERROR(VLOOKUP(B54,SignOnSheet!$D$5:$N$18,7,FALSE),"NON_LISTED"),"")</f>
        <v/>
      </c>
      <c r="E54" s="18" t="str">
        <f>IF(B54&lt;&gt;"",IFERROR(VLOOKUP(B54,SignOnSheet!$D$5:$K$18,3,FALSE),"NON_LISTED"),"")</f>
        <v/>
      </c>
      <c r="F54" s="18" t="str">
        <f>IF(B54&lt;&gt;"",IFERROR(VLOOKUP(B54,SignOnSheet!$D$5:$K$18,4,FALSE),"NON_LISTED"),"")</f>
        <v/>
      </c>
      <c r="G54" s="18" t="str">
        <f>IF(B54&lt;&gt;"",IFERROR(VLOOKUP(B54,SignOnSheet!$D$5:$K$18,5,FALSE),"NON_LISTED"),"")</f>
        <v/>
      </c>
      <c r="H54" s="18" t="str">
        <f>IF(B54&lt;&gt;"",IFERROR(VLOOKUP(B54,SignOnSheet!$D$5:$K$18,6,FALSE),"NON_LISTED"),"")</f>
        <v/>
      </c>
      <c r="I54" s="27" t="str">
        <f>IF(B54&lt;&gt;"",IFERROR(VLOOKUP(B54,SignOnSheet!$D$5:$K$18,2,FALSE),"NON_LISTED"),"")</f>
        <v/>
      </c>
      <c r="J54" s="18" t="str">
        <f t="shared" si="6"/>
        <v/>
      </c>
      <c r="K54" s="19" t="str">
        <f t="shared" si="7"/>
        <v/>
      </c>
      <c r="L54" s="19" t="str">
        <f t="shared" si="8"/>
        <v/>
      </c>
      <c r="M54" s="18" t="str">
        <f>IF(ISTEXT(C54),SignOnSheet!$U$22+1,IF(C54&lt;&gt;"",IFERROR(IF(L54&gt;0,RANK(L54,IF(L$6:L$56&gt;0,L$6:L$56,),1)-COUNTIF(L$6:L$56,"=0"),IF(L54&lt;&gt;"",SignOnSheet!$U$22+1,0)),0),""))</f>
        <v/>
      </c>
      <c r="N54" s="20" t="e">
        <f>IF(#REF!=N$5,IF(L54="",MAX($L$6:$L$56)+1,L54),"")</f>
        <v>#REF!</v>
      </c>
      <c r="O54" s="20" t="str">
        <f t="shared" si="4"/>
        <v/>
      </c>
      <c r="P54" s="20" t="str">
        <f t="shared" si="5"/>
        <v/>
      </c>
      <c r="Q54" s="20"/>
      <c r="R54" s="18"/>
      <c r="S54" s="20"/>
      <c r="T54" s="18"/>
    </row>
    <row r="55" spans="1:20" x14ac:dyDescent="0.2">
      <c r="A55" s="17">
        <f t="shared" si="9"/>
        <v>50</v>
      </c>
      <c r="B55" s="11"/>
      <c r="C55" s="11"/>
      <c r="D55" s="17" t="str">
        <f>IF(B55&lt;&gt;"",IFERROR(VLOOKUP(B55,SignOnSheet!$D$5:$N$18,7,FALSE),"NON_LISTED"),"")</f>
        <v/>
      </c>
      <c r="E55" s="18" t="str">
        <f>IF(B55&lt;&gt;"",IFERROR(VLOOKUP(B55,SignOnSheet!$D$5:$K$18,3,FALSE),"NON_LISTED"),"")</f>
        <v/>
      </c>
      <c r="F55" s="18" t="str">
        <f>IF(B55&lt;&gt;"",IFERROR(VLOOKUP(B55,SignOnSheet!$D$5:$K$18,4,FALSE),"NON_LISTED"),"")</f>
        <v/>
      </c>
      <c r="G55" s="18" t="str">
        <f>IF(B55&lt;&gt;"",IFERROR(VLOOKUP(B55,SignOnSheet!$D$5:$K$18,5,FALSE),"NON_LISTED"),"")</f>
        <v/>
      </c>
      <c r="H55" s="18" t="str">
        <f>IF(B55&lt;&gt;"",IFERROR(VLOOKUP(B55,SignOnSheet!$D$5:$K$18,6,FALSE),"NON_LISTED"),"")</f>
        <v/>
      </c>
      <c r="I55" s="27" t="str">
        <f>IF(B55&lt;&gt;"",IFERROR(VLOOKUP(B55,SignOnSheet!$D$5:$K$18,2,FALSE),"NON_LISTED"),"")</f>
        <v/>
      </c>
      <c r="J55" s="18" t="str">
        <f t="shared" si="6"/>
        <v/>
      </c>
      <c r="K55" s="19" t="str">
        <f t="shared" si="7"/>
        <v/>
      </c>
      <c r="L55" s="19" t="str">
        <f t="shared" si="8"/>
        <v/>
      </c>
      <c r="M55" s="18" t="str">
        <f>IF(ISTEXT(C55),SignOnSheet!$U$22+1,IF(C55&lt;&gt;"",IFERROR(IF(L55&gt;0,RANK(L55,IF(L$6:L$56&gt;0,L$6:L$56,),1)-COUNTIF(L$6:L$56,"=0"),IF(L55&lt;&gt;"",SignOnSheet!$U$22+1,0)),0),""))</f>
        <v/>
      </c>
      <c r="N55" s="20" t="e">
        <f>IF(#REF!=N$5,IF(L55="",MAX($L$6:$L$56)+1,L55),"")</f>
        <v>#REF!</v>
      </c>
      <c r="O55" s="20" t="str">
        <f t="shared" si="4"/>
        <v/>
      </c>
      <c r="P55" s="20" t="str">
        <f t="shared" si="5"/>
        <v/>
      </c>
      <c r="Q55" s="20"/>
      <c r="R55" s="18"/>
      <c r="S55" s="20"/>
      <c r="T55" s="18"/>
    </row>
    <row r="56" spans="1:20" x14ac:dyDescent="0.2">
      <c r="A56" s="17">
        <f t="shared" si="9"/>
        <v>51</v>
      </c>
      <c r="B56" s="11"/>
      <c r="C56" s="11"/>
      <c r="D56" s="17" t="str">
        <f>IF(B56&lt;&gt;"",IFERROR(VLOOKUP(B56,SignOnSheet!$D$5:$N$18,7,FALSE),"NON_LISTED"),"")</f>
        <v/>
      </c>
      <c r="E56" s="18" t="str">
        <f>IF(B56&lt;&gt;"",IFERROR(VLOOKUP(B56,SignOnSheet!$D$5:$K$18,3,FALSE),"NON_LISTED"),"")</f>
        <v/>
      </c>
      <c r="F56" s="18" t="str">
        <f>IF(B56&lt;&gt;"",IFERROR(VLOOKUP(B56,SignOnSheet!$D$5:$K$18,4,FALSE),"NON_LISTED"),"")</f>
        <v/>
      </c>
      <c r="G56" s="18" t="str">
        <f>IF(B56&lt;&gt;"",IFERROR(VLOOKUP(B56,SignOnSheet!$D$5:$K$18,5,FALSE),"NON_LISTED"),"")</f>
        <v/>
      </c>
      <c r="H56" s="18" t="str">
        <f>IF(B56&lt;&gt;"",IFERROR(VLOOKUP(B56,SignOnSheet!$D$5:$K$18,6,FALSE),"NON_LISTED"),"")</f>
        <v/>
      </c>
      <c r="I56" s="27" t="str">
        <f>IF(B56&lt;&gt;"",IFERROR(VLOOKUP(B56,SignOnSheet!$D$5:$K$18,2,FALSE),"NON_LISTED"),"")</f>
        <v/>
      </c>
      <c r="J56" s="18" t="str">
        <f t="shared" si="6"/>
        <v/>
      </c>
      <c r="K56" s="19" t="str">
        <f t="shared" si="7"/>
        <v/>
      </c>
      <c r="L56" s="19" t="str">
        <f t="shared" si="8"/>
        <v/>
      </c>
      <c r="M56" s="18" t="str">
        <f>IF(ISTEXT(C56),SignOnSheet!$U$22+1,IF(C56&lt;&gt;"",IFERROR(IF(L56&gt;0,RANK(L56,IF(L$6:L$56&gt;0,L$6:L$56,),1)-COUNTIF(L$6:L$56,"=0"),IF(L56&lt;&gt;"",SignOnSheet!$U$22+1,0)),0),""))</f>
        <v/>
      </c>
      <c r="N56" s="20" t="e">
        <f>IF(#REF!=N$5,IF(L56="",MAX($L$6:$L$56)+1,L56),"")</f>
        <v>#REF!</v>
      </c>
      <c r="O56" s="20" t="str">
        <f t="shared" si="4"/>
        <v/>
      </c>
      <c r="P56" s="20" t="str">
        <f t="shared" si="5"/>
        <v/>
      </c>
      <c r="Q56" s="20"/>
      <c r="R56" s="18"/>
      <c r="S56" s="20"/>
      <c r="T56" s="18"/>
    </row>
    <row r="57" spans="1:20" x14ac:dyDescent="0.2">
      <c r="A57" s="7"/>
      <c r="B57" s="8"/>
      <c r="C57" s="8"/>
      <c r="D57" s="7"/>
      <c r="E57" s="9"/>
      <c r="F57" s="7"/>
      <c r="G57" s="7"/>
      <c r="H57" s="7"/>
      <c r="I57" s="7"/>
      <c r="J57" s="9"/>
      <c r="K57" s="10"/>
      <c r="L57" s="10"/>
      <c r="M57" s="9"/>
      <c r="N57" s="9"/>
      <c r="O57" s="9"/>
      <c r="P57" s="9"/>
      <c r="Q57" s="9"/>
      <c r="R57" s="9"/>
    </row>
    <row r="58" spans="1:20" x14ac:dyDescent="0.2">
      <c r="A58" s="2"/>
      <c r="B58" t="s">
        <v>24</v>
      </c>
      <c r="C58" s="3"/>
      <c r="D58" s="2"/>
      <c r="E58" s="2"/>
      <c r="F58" s="3"/>
      <c r="G58" s="3"/>
      <c r="H58" s="3"/>
      <c r="I58" s="3"/>
      <c r="J58" s="4"/>
      <c r="K58" s="2"/>
      <c r="L58" s="4"/>
      <c r="M58" s="2"/>
      <c r="N58" s="2"/>
      <c r="O58" s="2"/>
      <c r="P58" s="2"/>
      <c r="Q58" s="2"/>
      <c r="R58" s="2"/>
    </row>
  </sheetData>
  <autoFilter ref="A5:M5">
    <sortState ref="A6:M56">
      <sortCondition ref="M5"/>
    </sortState>
  </autoFilter>
  <mergeCells count="1">
    <mergeCell ref="N4:T4"/>
  </mergeCells>
  <conditionalFormatting sqref="B36:B40">
    <cfRule type="duplicateValues" dxfId="35" priority="8"/>
  </conditionalFormatting>
  <conditionalFormatting sqref="B34:B35">
    <cfRule type="duplicateValues" dxfId="34" priority="7"/>
  </conditionalFormatting>
  <conditionalFormatting sqref="C16:C24">
    <cfRule type="duplicateValues" dxfId="33" priority="4"/>
  </conditionalFormatting>
  <conditionalFormatting sqref="B16:B33">
    <cfRule type="duplicateValues" dxfId="32" priority="3"/>
  </conditionalFormatting>
  <conditionalFormatting sqref="C6:C11">
    <cfRule type="duplicateValues" dxfId="31" priority="1"/>
  </conditionalFormatting>
  <conditionalFormatting sqref="B6:B15">
    <cfRule type="duplicateValues" dxfId="30" priority="2"/>
  </conditionalFormatting>
  <pageMargins left="0.70866141732283472" right="0.70866141732283472" top="0.74803149606299213" bottom="0.74803149606299213" header="0.31496062992125984" footer="0.31496062992125984"/>
  <pageSetup scale="67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Y58"/>
  <sheetViews>
    <sheetView view="pageBreakPreview" topLeftCell="A2" zoomScale="85" zoomScaleSheetLayoutView="85" workbookViewId="0">
      <selection activeCell="W25" sqref="W25"/>
    </sheetView>
  </sheetViews>
  <sheetFormatPr defaultColWidth="8.85546875" defaultRowHeight="12.75" x14ac:dyDescent="0.2"/>
  <cols>
    <col min="3" max="3" width="10.42578125" customWidth="1"/>
    <col min="4" max="4" width="35.85546875" customWidth="1"/>
    <col min="5" max="5" width="10.85546875" customWidth="1"/>
    <col min="6" max="7" width="7.140625" customWidth="1"/>
    <col min="8" max="8" width="6" customWidth="1"/>
    <col min="9" max="9" width="1.28515625" customWidth="1"/>
    <col min="11" max="11" width="6" bestFit="1" customWidth="1"/>
    <col min="12" max="12" width="10" customWidth="1"/>
    <col min="13" max="13" width="11" customWidth="1"/>
    <col min="14" max="14" width="8.140625" hidden="1" customWidth="1"/>
    <col min="15" max="15" width="8" customWidth="1"/>
    <col min="16" max="16" width="8.140625" customWidth="1"/>
    <col min="17" max="17" width="3.85546875" customWidth="1"/>
    <col min="18" max="18" width="8.140625" customWidth="1"/>
    <col min="19" max="20" width="8.42578125" customWidth="1"/>
  </cols>
  <sheetData>
    <row r="1" spans="1:25" s="43" customFormat="1" ht="150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5" ht="15.75" x14ac:dyDescent="0.25">
      <c r="B2" s="14" t="s">
        <v>25</v>
      </c>
      <c r="C2" s="13">
        <v>9</v>
      </c>
      <c r="F2" s="90"/>
      <c r="G2" s="90"/>
      <c r="H2" s="90"/>
      <c r="I2" s="90"/>
      <c r="J2" s="90"/>
    </row>
    <row r="3" spans="1:25" x14ac:dyDescent="0.2">
      <c r="B3" s="41" t="s">
        <v>280</v>
      </c>
      <c r="C3" s="83">
        <v>-360</v>
      </c>
      <c r="F3" s="90"/>
      <c r="G3" s="90"/>
      <c r="H3" s="90"/>
      <c r="I3" s="90"/>
      <c r="J3" s="18">
        <v>-360</v>
      </c>
    </row>
    <row r="4" spans="1:25" x14ac:dyDescent="0.2">
      <c r="B4" s="41" t="s">
        <v>281</v>
      </c>
      <c r="C4">
        <v>0</v>
      </c>
      <c r="J4" s="18">
        <f>IFERROR(IF(LEFT(C4,1)&lt;&gt;"D",IFERROR(RIGHT(C4,2)+LEFT(RIGHT(C4,4),2)*60+(C4-RIGHT(C4,4))/10000*3600,""),"" ),"")</f>
        <v>0</v>
      </c>
      <c r="N4" s="128"/>
      <c r="O4" s="128"/>
      <c r="P4" s="128"/>
      <c r="Q4" s="128"/>
      <c r="R4" s="128"/>
      <c r="S4" s="128"/>
      <c r="T4" s="128"/>
    </row>
    <row r="5" spans="1:25" ht="51" x14ac:dyDescent="0.2">
      <c r="A5" s="16" t="s">
        <v>9</v>
      </c>
      <c r="B5" s="16" t="s">
        <v>0</v>
      </c>
      <c r="C5" s="16" t="s">
        <v>38</v>
      </c>
      <c r="D5" s="16" t="s">
        <v>1</v>
      </c>
      <c r="E5" s="16" t="s">
        <v>2</v>
      </c>
      <c r="F5" s="16" t="s">
        <v>32</v>
      </c>
      <c r="G5" s="16" t="s">
        <v>17</v>
      </c>
      <c r="H5" s="16" t="s">
        <v>47</v>
      </c>
      <c r="I5" s="16" t="s">
        <v>34</v>
      </c>
      <c r="J5" s="16" t="s">
        <v>5</v>
      </c>
      <c r="K5" s="16" t="s">
        <v>3</v>
      </c>
      <c r="L5" s="16" t="s">
        <v>6</v>
      </c>
      <c r="M5" s="16" t="s">
        <v>11</v>
      </c>
      <c r="N5" s="16" t="s">
        <v>23</v>
      </c>
      <c r="O5" s="16"/>
      <c r="P5" s="16"/>
      <c r="Q5" s="16"/>
      <c r="R5" s="16"/>
      <c r="S5" s="16"/>
      <c r="T5" s="16"/>
      <c r="V5">
        <v>11</v>
      </c>
      <c r="W5">
        <v>12</v>
      </c>
      <c r="X5">
        <v>13</v>
      </c>
      <c r="Y5">
        <v>14</v>
      </c>
    </row>
    <row r="6" spans="1:25" x14ac:dyDescent="0.2">
      <c r="A6" s="17">
        <v>1</v>
      </c>
      <c r="B6" s="11">
        <v>482</v>
      </c>
      <c r="C6" s="11">
        <v>4817</v>
      </c>
      <c r="D6" s="17" t="str">
        <f>IF(B6&lt;&gt;"",IFERROR(VLOOKUP(B6,SignOnSheet!$D$5:$N$18,7,FALSE),"NON_LISTED"),"")</f>
        <v>Charles Girard-Gary Hubach</v>
      </c>
      <c r="E6" s="18" t="str">
        <f>IF(B6&lt;&gt;"",IFERROR(VLOOKUP(B6,SignOnSheet!$D$5:$K$18,3,FALSE),"NON_LISTED"),"")</f>
        <v>Hobie Tiger 18</v>
      </c>
      <c r="F6" s="18">
        <f>IF(B6&lt;&gt;"",IFERROR(VLOOKUP(B6,SignOnSheet!$D$5:$K$18,4,FALSE),"NON_LISTED"),"")</f>
        <v>1</v>
      </c>
      <c r="G6" s="18" t="str">
        <f>IF(B6&lt;&gt;"",IFERROR(VLOOKUP(B6,SignOnSheet!$D$5:$K$18,5,FALSE),"NON_LISTED"),"")</f>
        <v>A</v>
      </c>
      <c r="H6" s="18">
        <f>IF(B6&lt;&gt;"",IFERROR(VLOOKUP(B6,SignOnSheet!$D$5:$K$18,6,FALSE),"NON_LISTED"),"")</f>
        <v>4</v>
      </c>
      <c r="I6" s="39">
        <f>IF(B6&lt;&gt;"",IFERROR(VLOOKUP(B6,SignOnSheet!$D$5:$K$18,2,FALSE),"NON_LISTED"),"")</f>
        <v>0</v>
      </c>
      <c r="J6" s="18">
        <f t="shared" ref="J6:J37" si="0">IFERROR(IF(LEFT(C6,1)&lt;&gt;"D",IFERROR(RIGHT(C6,2)+LEFT(RIGHT(C6,4),2)*60+(C6-RIGHT(C6,4))/10000*3600-IF(G6="B",$J$4,$J$3),""),"" ),"")</f>
        <v>3257</v>
      </c>
      <c r="K6" s="19">
        <f t="shared" ref="K6:K37" si="1">IF(C6&lt;&gt;"",IFERROR(IF(C6&gt;0,RANK(J6,IF(J$6:J$56&gt;0,J$6:J$56,),1)-COUNTIF(J$6:J$56,"=0"),IF(C6="",COUNT(J$6:J$56)+1,0)),0),"")</f>
        <v>1</v>
      </c>
      <c r="L6" s="19">
        <f t="shared" ref="L6:L37" si="2">IFERROR(IF(J6&lt;&gt;"",J6/F6,"")/H6,"")</f>
        <v>814.25</v>
      </c>
      <c r="M6" s="18">
        <f>IF(ISTEXT(C6),SignOnSheet!$U$22+1,IF(C6&lt;&gt;"",IFERROR(IF(L6&gt;0,RANK(L6,IF(L$6:L$56&gt;0,L$6:L$56,),1)-COUNTIF(L$6:L$56,"=0"),IF(L6&lt;&gt;"",SignOnSheet!$U$22+1,0)),0),""))</f>
        <v>1</v>
      </c>
      <c r="N6" s="20" t="e">
        <f>IF(#REF!=N$5,IF(L6="",MAX($L$6:$L$56)+1,L6),"")</f>
        <v>#REF!</v>
      </c>
      <c r="O6" s="20"/>
      <c r="P6" s="20"/>
      <c r="Q6" s="20"/>
      <c r="R6" s="18"/>
      <c r="S6" s="20"/>
      <c r="T6" s="18"/>
      <c r="U6" t="s">
        <v>7</v>
      </c>
    </row>
    <row r="7" spans="1:25" x14ac:dyDescent="0.2">
      <c r="A7" s="17">
        <v>2</v>
      </c>
      <c r="B7" s="11">
        <v>2650</v>
      </c>
      <c r="C7" s="11">
        <v>4823</v>
      </c>
      <c r="D7" s="17" t="str">
        <f>IF(B7&lt;&gt;"",IFERROR(VLOOKUP(B7,SignOnSheet!$D$5:$N$18,7,FALSE),"NON_LISTED"),"")</f>
        <v>Alistair Bush-Andrew Stanley</v>
      </c>
      <c r="E7" s="18" t="str">
        <f>IF(B7&lt;&gt;"",IFERROR(VLOOKUP(B7,SignOnSheet!$D$5:$K$18,3,FALSE),"NON_LISTED"),"")</f>
        <v>Hobie Tiger 18</v>
      </c>
      <c r="F7" s="18">
        <f>IF(B7&lt;&gt;"",IFERROR(VLOOKUP(B7,SignOnSheet!$D$5:$K$18,4,FALSE),"NON_LISTED"),"")</f>
        <v>1</v>
      </c>
      <c r="G7" s="18" t="str">
        <f>IF(B7&lt;&gt;"",IFERROR(VLOOKUP(B7,SignOnSheet!$D$5:$K$18,5,FALSE),"NON_LISTED"),"")</f>
        <v>A</v>
      </c>
      <c r="H7" s="18">
        <f>IF(B7&lt;&gt;"",IFERROR(VLOOKUP(B7,SignOnSheet!$D$5:$K$18,6,FALSE),"NON_LISTED"),"")</f>
        <v>4</v>
      </c>
      <c r="I7" s="39">
        <f>IF(B7&lt;&gt;"",IFERROR(VLOOKUP(B7,SignOnSheet!$D$5:$K$18,2,FALSE),"NON_LISTED"),"")</f>
        <v>0</v>
      </c>
      <c r="J7" s="18">
        <f t="shared" si="0"/>
        <v>3263</v>
      </c>
      <c r="K7" s="19">
        <f t="shared" si="1"/>
        <v>2</v>
      </c>
      <c r="L7" s="19">
        <f t="shared" si="2"/>
        <v>815.75</v>
      </c>
      <c r="M7" s="18">
        <f>IF(ISTEXT(C7),SignOnSheet!$U$22+1,IF(C7&lt;&gt;"",IFERROR(IF(L7&gt;0,RANK(L7,IF(L$6:L$56&gt;0,L$6:L$56,),1)-COUNTIF(L$6:L$56,"=0"),IF(L7&lt;&gt;"",SignOnSheet!$U$22+1,0)),0),""))</f>
        <v>2</v>
      </c>
      <c r="N7" s="20" t="e">
        <f>IF(#REF!=N$5,IF(L7="",MAX($L$6:$L$56)+1,L7),"")</f>
        <v>#REF!</v>
      </c>
      <c r="O7" s="20"/>
      <c r="P7" s="20"/>
      <c r="Q7" s="20"/>
      <c r="R7" s="18"/>
      <c r="S7" s="20"/>
      <c r="T7" s="18"/>
      <c r="U7" t="s">
        <v>13</v>
      </c>
    </row>
    <row r="8" spans="1:25" x14ac:dyDescent="0.2">
      <c r="A8" s="17">
        <f t="shared" ref="A8:A39" si="3">A7+1</f>
        <v>3</v>
      </c>
      <c r="B8" s="11">
        <v>2643</v>
      </c>
      <c r="C8" s="11">
        <v>4836</v>
      </c>
      <c r="D8" s="17" t="str">
        <f>IF(B8&lt;&gt;"",IFERROR(VLOOKUP(B8,SignOnSheet!$D$5:$N$18,7,FALSE),"NON_LISTED"),"")</f>
        <v>Paresh Patel-Matt Olivier</v>
      </c>
      <c r="E8" s="18" t="str">
        <f>IF(B8&lt;&gt;"",IFERROR(VLOOKUP(B8,SignOnSheet!$D$5:$K$18,3,FALSE),"NON_LISTED"),"")</f>
        <v>Hobie Tiger 18</v>
      </c>
      <c r="F8" s="18">
        <f>IF(B8&lt;&gt;"",IFERROR(VLOOKUP(B8,SignOnSheet!$D$5:$K$18,4,FALSE),"NON_LISTED"),"")</f>
        <v>1</v>
      </c>
      <c r="G8" s="18" t="str">
        <f>IF(B8&lt;&gt;"",IFERROR(VLOOKUP(B8,SignOnSheet!$D$5:$K$18,5,FALSE),"NON_LISTED"),"")</f>
        <v>A</v>
      </c>
      <c r="H8" s="18">
        <f>IF(B8&lt;&gt;"",IFERROR(VLOOKUP(B8,SignOnSheet!$D$5:$K$18,6,FALSE),"NON_LISTED"),"")</f>
        <v>4</v>
      </c>
      <c r="I8" s="39">
        <f>IF(B8&lt;&gt;"",IFERROR(VLOOKUP(B8,SignOnSheet!$D$5:$K$18,2,FALSE),"NON_LISTED"),"")</f>
        <v>0</v>
      </c>
      <c r="J8" s="18">
        <f t="shared" si="0"/>
        <v>3276</v>
      </c>
      <c r="K8" s="19">
        <f t="shared" si="1"/>
        <v>3</v>
      </c>
      <c r="L8" s="19">
        <f t="shared" si="2"/>
        <v>819</v>
      </c>
      <c r="M8" s="18">
        <f>IF(ISTEXT(C8),SignOnSheet!$U$22+1,IF(C8&lt;&gt;"",IFERROR(IF(L8&gt;0,RANK(L8,IF(L$6:L$56&gt;0,L$6:L$56,),1)-COUNTIF(L$6:L$56,"=0"),IF(L8&lt;&gt;"",SignOnSheet!$U$22+1,0)),0),""))</f>
        <v>3</v>
      </c>
      <c r="N8" s="20" t="e">
        <f>IF(#REF!=N$5,IF(L8="",MAX($L$6:$L$56)+1,L8),"")</f>
        <v>#REF!</v>
      </c>
      <c r="O8" s="20"/>
      <c r="P8" s="20"/>
      <c r="Q8" s="20"/>
      <c r="R8" s="18"/>
      <c r="S8" s="20"/>
      <c r="T8" s="18"/>
      <c r="U8" t="s">
        <v>14</v>
      </c>
      <c r="V8" t="s">
        <v>15</v>
      </c>
    </row>
    <row r="9" spans="1:25" x14ac:dyDescent="0.2">
      <c r="A9" s="17">
        <f t="shared" si="3"/>
        <v>4</v>
      </c>
      <c r="B9" s="11">
        <v>2645</v>
      </c>
      <c r="C9" s="11">
        <v>4844</v>
      </c>
      <c r="D9" s="17" t="str">
        <f>IF(B9&lt;&gt;"",IFERROR(VLOOKUP(B9,SignOnSheet!$D$5:$N$18,7,FALSE),"NON_LISTED"),"")</f>
        <v>Mike Goodyer-Kyle Boman</v>
      </c>
      <c r="E9" s="18" t="str">
        <f>IF(B9&lt;&gt;"",IFERROR(VLOOKUP(B9,SignOnSheet!$D$5:$K$18,3,FALSE),"NON_LISTED"),"")</f>
        <v>Hobie Tiger 18</v>
      </c>
      <c r="F9" s="18">
        <f>IF(B9&lt;&gt;"",IFERROR(VLOOKUP(B9,SignOnSheet!$D$5:$K$18,4,FALSE),"NON_LISTED"),"")</f>
        <v>1</v>
      </c>
      <c r="G9" s="18" t="str">
        <f>IF(B9&lt;&gt;"",IFERROR(VLOOKUP(B9,SignOnSheet!$D$5:$K$18,5,FALSE),"NON_LISTED"),"")</f>
        <v>A</v>
      </c>
      <c r="H9" s="18">
        <f>IF(B9&lt;&gt;"",IFERROR(VLOOKUP(B9,SignOnSheet!$D$5:$K$18,6,FALSE),"NON_LISTED"),"")</f>
        <v>4</v>
      </c>
      <c r="I9" s="39">
        <f>IF(B9&lt;&gt;"",IFERROR(VLOOKUP(B9,SignOnSheet!$D$5:$K$18,2,FALSE),"NON_LISTED"),"")</f>
        <v>0</v>
      </c>
      <c r="J9" s="18">
        <f t="shared" si="0"/>
        <v>3284</v>
      </c>
      <c r="K9" s="19">
        <f t="shared" si="1"/>
        <v>4</v>
      </c>
      <c r="L9" s="19">
        <f t="shared" si="2"/>
        <v>821</v>
      </c>
      <c r="M9" s="18">
        <f>IF(ISTEXT(C9),SignOnSheet!$U$22+1,IF(C9&lt;&gt;"",IFERROR(IF(L9&gt;0,RANK(L9,IF(L$6:L$56&gt;0,L$6:L$56,),1)-COUNTIF(L$6:L$56,"=0"),IF(L9&lt;&gt;"",SignOnSheet!$U$22+1,0)),0),""))</f>
        <v>4</v>
      </c>
      <c r="N9" s="20" t="e">
        <f>IF(#REF!=N$5,IF(L9="",MAX($L$6:$L$56)+1,L9),"")</f>
        <v>#REF!</v>
      </c>
      <c r="O9" s="20"/>
      <c r="P9" s="20"/>
      <c r="Q9" s="20"/>
      <c r="R9" s="18"/>
      <c r="S9" s="20"/>
      <c r="T9" s="18"/>
      <c r="U9" t="s">
        <v>16</v>
      </c>
    </row>
    <row r="10" spans="1:25" x14ac:dyDescent="0.2">
      <c r="A10" s="17">
        <f t="shared" si="3"/>
        <v>5</v>
      </c>
      <c r="B10" s="11">
        <v>2742</v>
      </c>
      <c r="C10" s="11">
        <v>5040</v>
      </c>
      <c r="D10" s="17" t="str">
        <f>IF(B10&lt;&gt;"",IFERROR(VLOOKUP(B10,SignOnSheet!$D$5:$N$18,7,FALSE),"NON_LISTED"),"")</f>
        <v>Roland van de Ven-Peter Scheren</v>
      </c>
      <c r="E10" s="18" t="str">
        <f>IF(B10&lt;&gt;"",IFERROR(VLOOKUP(B10,SignOnSheet!$D$5:$K$18,3,FALSE),"NON_LISTED"),"")</f>
        <v>Hobie Tiger 18</v>
      </c>
      <c r="F10" s="18">
        <f>IF(B10&lt;&gt;"",IFERROR(VLOOKUP(B10,SignOnSheet!$D$5:$K$18,4,FALSE),"NON_LISTED"),"")</f>
        <v>1</v>
      </c>
      <c r="G10" s="18" t="str">
        <f>IF(B10&lt;&gt;"",IFERROR(VLOOKUP(B10,SignOnSheet!$D$5:$K$18,5,FALSE),"NON_LISTED"),"")</f>
        <v>A</v>
      </c>
      <c r="H10" s="18">
        <f>IF(B10&lt;&gt;"",IFERROR(VLOOKUP(B10,SignOnSheet!$D$5:$K$18,6,FALSE),"NON_LISTED"),"")</f>
        <v>4</v>
      </c>
      <c r="I10" s="39">
        <f>IF(B10&lt;&gt;"",IFERROR(VLOOKUP(B10,SignOnSheet!$D$5:$K$18,2,FALSE),"NON_LISTED"),"")</f>
        <v>0</v>
      </c>
      <c r="J10" s="18">
        <f t="shared" si="0"/>
        <v>3400</v>
      </c>
      <c r="K10" s="19">
        <f t="shared" si="1"/>
        <v>5</v>
      </c>
      <c r="L10" s="19">
        <f t="shared" si="2"/>
        <v>850</v>
      </c>
      <c r="M10" s="18">
        <f>IF(ISTEXT(C10),SignOnSheet!$U$22+1,IF(C10&lt;&gt;"",IFERROR(IF(L10&gt;0,RANK(L10,IF(L$6:L$56&gt;0,L$6:L$56,),1)-COUNTIF(L$6:L$56,"=0"),IF(L10&lt;&gt;"",SignOnSheet!$U$22+1,0)),0),""))</f>
        <v>5</v>
      </c>
      <c r="N10" s="20" t="e">
        <f>IF(#REF!=N$5,IF(L10="",MAX($L$6:$L$56)+1,L10),"")</f>
        <v>#REF!</v>
      </c>
      <c r="O10" s="20"/>
      <c r="P10" s="20"/>
      <c r="Q10" s="20"/>
      <c r="R10" s="18"/>
      <c r="S10" s="20"/>
      <c r="T10" s="18"/>
    </row>
    <row r="11" spans="1:25" x14ac:dyDescent="0.2">
      <c r="A11" s="17">
        <f t="shared" si="3"/>
        <v>6</v>
      </c>
      <c r="B11" s="11">
        <v>1659</v>
      </c>
      <c r="C11" s="11">
        <v>5113</v>
      </c>
      <c r="D11" s="17" t="str">
        <f>IF(B11&lt;&gt;"",IFERROR(VLOOKUP(B11,SignOnSheet!$D$5:$N$18,7,FALSE),"NON_LISTED"),"")</f>
        <v>Michael Sulzer-Andreas Schmidt</v>
      </c>
      <c r="E11" s="18" t="str">
        <f>IF(B11&lt;&gt;"",IFERROR(VLOOKUP(B11,SignOnSheet!$D$5:$K$18,3,FALSE),"NON_LISTED"),"")</f>
        <v>Nacra F18 Infusion</v>
      </c>
      <c r="F11" s="18">
        <f>IF(B11&lt;&gt;"",IFERROR(VLOOKUP(B11,SignOnSheet!$D$5:$K$18,4,FALSE),"NON_LISTED"),"")</f>
        <v>1</v>
      </c>
      <c r="G11" s="18" t="str">
        <f>IF(B11&lt;&gt;"",IFERROR(VLOOKUP(B11,SignOnSheet!$D$5:$K$18,5,FALSE),"NON_LISTED"),"")</f>
        <v>A</v>
      </c>
      <c r="H11" s="18">
        <f>IF(B11&lt;&gt;"",IFERROR(VLOOKUP(B11,SignOnSheet!$D$5:$K$18,6,FALSE),"NON_LISTED"),"")</f>
        <v>4</v>
      </c>
      <c r="I11" s="39">
        <f>IF(B11&lt;&gt;"",IFERROR(VLOOKUP(B11,SignOnSheet!$D$5:$K$18,2,FALSE),"NON_LISTED"),"")</f>
        <v>0</v>
      </c>
      <c r="J11" s="18">
        <f t="shared" si="0"/>
        <v>3433</v>
      </c>
      <c r="K11" s="19">
        <f t="shared" si="1"/>
        <v>6</v>
      </c>
      <c r="L11" s="19">
        <f t="shared" si="2"/>
        <v>858.25</v>
      </c>
      <c r="M11" s="18">
        <f>IF(ISTEXT(C11),SignOnSheet!$U$22+1,IF(C11&lt;&gt;"",IFERROR(IF(L11&gt;0,RANK(L11,IF(L$6:L$56&gt;0,L$6:L$56,),1)-COUNTIF(L$6:L$56,"=0"),IF(L11&lt;&gt;"",SignOnSheet!$U$22+1,0)),0),""))</f>
        <v>6</v>
      </c>
      <c r="N11" s="20" t="e">
        <f>IF(#REF!=N$5,IF(L11="",MAX($L$6:$L$56)+1,L11),"")</f>
        <v>#REF!</v>
      </c>
      <c r="O11" s="20"/>
      <c r="P11" s="20"/>
      <c r="Q11" s="20"/>
      <c r="R11" s="18"/>
      <c r="S11" s="20"/>
      <c r="T11" s="18"/>
    </row>
    <row r="12" spans="1:25" x14ac:dyDescent="0.2">
      <c r="A12" s="17">
        <f t="shared" si="3"/>
        <v>7</v>
      </c>
      <c r="B12" s="11">
        <v>2657</v>
      </c>
      <c r="C12" s="11">
        <v>5154</v>
      </c>
      <c r="D12" s="17" t="str">
        <f>IF(B12&lt;&gt;"",IFERROR(VLOOKUP(B12,SignOnSheet!$D$5:$N$18,7,FALSE),"NON_LISTED"),"")</f>
        <v>Nick Zervos-Christian Ponnotti</v>
      </c>
      <c r="E12" s="18" t="str">
        <f>IF(B12&lt;&gt;"",IFERROR(VLOOKUP(B12,SignOnSheet!$D$5:$K$18,3,FALSE),"NON_LISTED"),"")</f>
        <v>Hobie Tiger 18</v>
      </c>
      <c r="F12" s="18">
        <f>IF(B12&lt;&gt;"",IFERROR(VLOOKUP(B12,SignOnSheet!$D$5:$K$18,4,FALSE),"NON_LISTED"),"")</f>
        <v>1</v>
      </c>
      <c r="G12" s="18" t="str">
        <f>IF(B12&lt;&gt;"",IFERROR(VLOOKUP(B12,SignOnSheet!$D$5:$K$18,5,FALSE),"NON_LISTED"),"")</f>
        <v>A</v>
      </c>
      <c r="H12" s="18">
        <f>IF(B12&lt;&gt;"",IFERROR(VLOOKUP(B12,SignOnSheet!$D$5:$K$18,6,FALSE),"NON_LISTED"),"")</f>
        <v>4</v>
      </c>
      <c r="I12" s="39">
        <f>IF(B12&lt;&gt;"",IFERROR(VLOOKUP(B12,SignOnSheet!$D$5:$K$18,2,FALSE),"NON_LISTED"),"")</f>
        <v>0</v>
      </c>
      <c r="J12" s="18">
        <f t="shared" si="0"/>
        <v>3474</v>
      </c>
      <c r="K12" s="19">
        <f t="shared" si="1"/>
        <v>7</v>
      </c>
      <c r="L12" s="19">
        <f t="shared" si="2"/>
        <v>868.5</v>
      </c>
      <c r="M12" s="18">
        <f>IF(ISTEXT(C12),SignOnSheet!$U$22+1,IF(C12&lt;&gt;"",IFERROR(IF(L12&gt;0,RANK(L12,IF(L$6:L$56&gt;0,L$6:L$56,),1)-COUNTIF(L$6:L$56,"=0"),IF(L12&lt;&gt;"",SignOnSheet!$U$22+1,0)),0),""))</f>
        <v>7</v>
      </c>
      <c r="N12" s="20" t="e">
        <f>IF(#REF!=N$5,IF(L12="",MAX($L$6:$L$56)+1,L12),"")</f>
        <v>#REF!</v>
      </c>
      <c r="O12" s="20"/>
      <c r="P12" s="20"/>
      <c r="Q12" s="20"/>
      <c r="R12" s="18"/>
      <c r="S12" s="20"/>
      <c r="T12" s="18"/>
    </row>
    <row r="13" spans="1:25" x14ac:dyDescent="0.2">
      <c r="A13" s="17">
        <f t="shared" si="3"/>
        <v>8</v>
      </c>
      <c r="B13" s="11">
        <v>2751</v>
      </c>
      <c r="C13" s="11">
        <v>5319</v>
      </c>
      <c r="D13" s="17" t="str">
        <f>IF(B13&lt;&gt;"",IFERROR(VLOOKUP(B13,SignOnSheet!$D$5:$N$18,7,FALSE),"NON_LISTED"),"")</f>
        <v>Jason Reuben-Adam Lovett</v>
      </c>
      <c r="E13" s="18" t="str">
        <f>IF(B13&lt;&gt;"",IFERROR(VLOOKUP(B13,SignOnSheet!$D$5:$K$18,3,FALSE),"NON_LISTED"),"")</f>
        <v>Hobie Tiger 18</v>
      </c>
      <c r="F13" s="18">
        <f>IF(B13&lt;&gt;"",IFERROR(VLOOKUP(B13,SignOnSheet!$D$5:$K$18,4,FALSE),"NON_LISTED"),"")</f>
        <v>1</v>
      </c>
      <c r="G13" s="18" t="str">
        <f>IF(B13&lt;&gt;"",IFERROR(VLOOKUP(B13,SignOnSheet!$D$5:$K$18,5,FALSE),"NON_LISTED"),"")</f>
        <v>A</v>
      </c>
      <c r="H13" s="18">
        <f>IF(B13&lt;&gt;"",IFERROR(VLOOKUP(B13,SignOnSheet!$D$5:$K$18,6,FALSE),"NON_LISTED"),"")</f>
        <v>4</v>
      </c>
      <c r="I13" s="39">
        <f>IF(B13&lt;&gt;"",IFERROR(VLOOKUP(B13,SignOnSheet!$D$5:$K$18,2,FALSE),"NON_LISTED"),"")</f>
        <v>0</v>
      </c>
      <c r="J13" s="18">
        <f t="shared" si="0"/>
        <v>3559</v>
      </c>
      <c r="K13" s="19">
        <f t="shared" si="1"/>
        <v>8</v>
      </c>
      <c r="L13" s="19">
        <f t="shared" si="2"/>
        <v>889.75</v>
      </c>
      <c r="M13" s="18">
        <f>IF(ISTEXT(C13),SignOnSheet!$U$22+1,IF(C13&lt;&gt;"",IFERROR(IF(L13&gt;0,RANK(L13,IF(L$6:L$56&gt;0,L$6:L$56,),1)-COUNTIF(L$6:L$56,"=0"),IF(L13&lt;&gt;"",SignOnSheet!$U$22+1,0)),0),""))</f>
        <v>8</v>
      </c>
      <c r="N13" s="20" t="e">
        <f>IF(#REF!=N$5,IF(L13="",MAX($L$6:$L$56)+1,L13),"")</f>
        <v>#REF!</v>
      </c>
      <c r="O13" s="20"/>
      <c r="P13" s="20"/>
      <c r="Q13" s="20"/>
      <c r="R13" s="18"/>
      <c r="S13" s="20"/>
      <c r="T13" s="18"/>
      <c r="V13" t="e">
        <f>(L6&gt;0)+(#REF!=$N$5)</f>
        <v>#REF!</v>
      </c>
    </row>
    <row r="14" spans="1:25" x14ac:dyDescent="0.2">
      <c r="A14" s="17">
        <f t="shared" si="3"/>
        <v>9</v>
      </c>
      <c r="B14" s="11"/>
      <c r="C14" s="11"/>
      <c r="D14" s="17" t="str">
        <f>IF(B14&lt;&gt;"",IFERROR(VLOOKUP(B14,SignOnSheet!$D$5:$N$18,7,FALSE),"NON_LISTED"),"")</f>
        <v/>
      </c>
      <c r="E14" s="18" t="str">
        <f>IF(B14&lt;&gt;"",IFERROR(VLOOKUP(B14,SignOnSheet!$D$5:$K$18,3,FALSE),"NON_LISTED"),"")</f>
        <v/>
      </c>
      <c r="F14" s="18" t="str">
        <f>IF(B14&lt;&gt;"",IFERROR(VLOOKUP(B14,SignOnSheet!$D$5:$K$18,4,FALSE),"NON_LISTED"),"")</f>
        <v/>
      </c>
      <c r="G14" s="18" t="str">
        <f>IF(B14&lt;&gt;"",IFERROR(VLOOKUP(B14,SignOnSheet!$D$5:$K$18,5,FALSE),"NON_LISTED"),"")</f>
        <v/>
      </c>
      <c r="H14" s="18" t="str">
        <f>IF(B14&lt;&gt;"",IFERROR(VLOOKUP(B14,SignOnSheet!$D$5:$K$18,6,FALSE),"NON_LISTED"),"")</f>
        <v/>
      </c>
      <c r="I14" s="39" t="str">
        <f>IF(B14&lt;&gt;"",IFERROR(VLOOKUP(B14,SignOnSheet!$D$5:$K$18,2,FALSE),"NON_LISTED"),"")</f>
        <v/>
      </c>
      <c r="J14" s="18" t="str">
        <f t="shared" si="0"/>
        <v/>
      </c>
      <c r="K14" s="19" t="str">
        <f t="shared" si="1"/>
        <v/>
      </c>
      <c r="L14" s="19" t="str">
        <f t="shared" si="2"/>
        <v/>
      </c>
      <c r="M14" s="18" t="str">
        <f>IF(ISTEXT(C14),SignOnSheet!$U$22+1,IF(C14&lt;&gt;"",IFERROR(IF(L14&gt;0,RANK(L14,IF(L$6:L$56&gt;0,L$6:L$56,),1)-COUNTIF(L$6:L$56,"=0"),IF(L14&lt;&gt;"",SignOnSheet!$U$22+1,0)),0),""))</f>
        <v/>
      </c>
      <c r="N14" s="20" t="e">
        <f>IF(#REF!=N$5,IF(L14="",MAX($L$6:$L$56)+1,L14),"")</f>
        <v>#REF!</v>
      </c>
      <c r="O14" s="20"/>
      <c r="P14" s="20"/>
      <c r="Q14" s="20"/>
      <c r="R14" s="18"/>
      <c r="S14" s="20"/>
      <c r="T14" s="18"/>
    </row>
    <row r="15" spans="1:25" x14ac:dyDescent="0.2">
      <c r="A15" s="17">
        <f t="shared" si="3"/>
        <v>10</v>
      </c>
      <c r="B15" s="11"/>
      <c r="C15" s="11"/>
      <c r="D15" s="17" t="str">
        <f>IF(B15&lt;&gt;"",IFERROR(VLOOKUP(B15,SignOnSheet!$D$5:$N$18,7,FALSE),"NON_LISTED"),"")</f>
        <v/>
      </c>
      <c r="E15" s="18" t="str">
        <f>IF(B15&lt;&gt;"",IFERROR(VLOOKUP(B15,SignOnSheet!$D$5:$K$18,3,FALSE),"NON_LISTED"),"")</f>
        <v/>
      </c>
      <c r="F15" s="18" t="str">
        <f>IF(B15&lt;&gt;"",IFERROR(VLOOKUP(B15,SignOnSheet!$D$5:$K$18,4,FALSE),"NON_LISTED"),"")</f>
        <v/>
      </c>
      <c r="G15" s="18" t="str">
        <f>IF(B15&lt;&gt;"",IFERROR(VLOOKUP(B15,SignOnSheet!$D$5:$K$18,5,FALSE),"NON_LISTED"),"")</f>
        <v/>
      </c>
      <c r="H15" s="18" t="str">
        <f>IF(B15&lt;&gt;"",IFERROR(VLOOKUP(B15,SignOnSheet!$D$5:$K$18,6,FALSE),"NON_LISTED"),"")</f>
        <v/>
      </c>
      <c r="I15" s="39" t="str">
        <f>IF(B15&lt;&gt;"",IFERROR(VLOOKUP(B15,SignOnSheet!$D$5:$K$18,2,FALSE),"NON_LISTED"),"")</f>
        <v/>
      </c>
      <c r="J15" s="18" t="str">
        <f t="shared" si="0"/>
        <v/>
      </c>
      <c r="K15" s="19" t="str">
        <f t="shared" si="1"/>
        <v/>
      </c>
      <c r="L15" s="19" t="str">
        <f t="shared" si="2"/>
        <v/>
      </c>
      <c r="M15" s="18" t="str">
        <f>IF(ISTEXT(C15),SignOnSheet!$U$22+1,IF(C15&lt;&gt;"",IFERROR(IF(L15&gt;0,RANK(L15,IF(L$6:L$56&gt;0,L$6:L$56,),1)-COUNTIF(L$6:L$56,"=0"),IF(L15&lt;&gt;"",SignOnSheet!$U$22+1,0)),0),""))</f>
        <v/>
      </c>
      <c r="N15" s="20" t="e">
        <f>IF(#REF!=N$5,IF(L15="",MAX($L$6:$L$56)+1,L15),"")</f>
        <v>#REF!</v>
      </c>
      <c r="O15" s="20"/>
      <c r="P15" s="20"/>
      <c r="Q15" s="20"/>
      <c r="R15" s="18"/>
      <c r="S15" s="20"/>
      <c r="T15" s="18"/>
    </row>
    <row r="16" spans="1:25" x14ac:dyDescent="0.2">
      <c r="A16" s="17">
        <f t="shared" si="3"/>
        <v>11</v>
      </c>
      <c r="B16" s="11"/>
      <c r="C16" s="11"/>
      <c r="D16" s="17" t="str">
        <f>IF(B16&lt;&gt;"",IFERROR(VLOOKUP(B16,SignOnSheet!$D$5:$N$18,7,FALSE),"NON_LISTED"),"")</f>
        <v/>
      </c>
      <c r="E16" s="18" t="str">
        <f>IF(B16&lt;&gt;"",IFERROR(VLOOKUP(B16,SignOnSheet!$D$5:$K$18,3,FALSE),"NON_LISTED"),"")</f>
        <v/>
      </c>
      <c r="F16" s="18" t="str">
        <f>IF(B16&lt;&gt;"",IFERROR(VLOOKUP(B16,SignOnSheet!$D$5:$K$18,4,FALSE),"NON_LISTED"),"")</f>
        <v/>
      </c>
      <c r="G16" s="18" t="str">
        <f>IF(B16&lt;&gt;"",IFERROR(VLOOKUP(B16,SignOnSheet!$D$5:$K$18,5,FALSE),"NON_LISTED"),"")</f>
        <v/>
      </c>
      <c r="H16" s="18" t="str">
        <f>IF(B16&lt;&gt;"",IFERROR(VLOOKUP(B16,SignOnSheet!$D$5:$K$18,6,FALSE),"NON_LISTED"),"")</f>
        <v/>
      </c>
      <c r="I16" s="39" t="str">
        <f>IF(B16&lt;&gt;"",IFERROR(VLOOKUP(B16,SignOnSheet!$D$5:$K$18,2,FALSE),"NON_LISTED"),"")</f>
        <v/>
      </c>
      <c r="J16" s="18" t="str">
        <f t="shared" si="0"/>
        <v/>
      </c>
      <c r="K16" s="19" t="str">
        <f t="shared" si="1"/>
        <v/>
      </c>
      <c r="L16" s="19" t="str">
        <f t="shared" si="2"/>
        <v/>
      </c>
      <c r="M16" s="18" t="str">
        <f>IF(ISTEXT(C16),SignOnSheet!$U$22+1,IF(C16&lt;&gt;"",IFERROR(IF(L16&gt;0,RANK(L16,IF(L$6:L$56&gt;0,L$6:L$56,),1)-COUNTIF(L$6:L$56,"=0"),IF(L16&lt;&gt;"",SignOnSheet!$U$22+1,0)),0),""))</f>
        <v/>
      </c>
      <c r="N16" s="20" t="e">
        <f>IF(#REF!=N$5,IF(L16="",MAX($L$6:$L$56)+1,L16),"")</f>
        <v>#REF!</v>
      </c>
      <c r="O16" s="20"/>
      <c r="P16" s="20"/>
      <c r="Q16" s="20"/>
      <c r="R16" s="18"/>
      <c r="S16" s="20"/>
      <c r="T16" s="18"/>
    </row>
    <row r="17" spans="1:20" x14ac:dyDescent="0.2">
      <c r="A17" s="17">
        <f t="shared" si="3"/>
        <v>12</v>
      </c>
      <c r="B17" s="11"/>
      <c r="C17" s="11"/>
      <c r="D17" s="17" t="str">
        <f>IF(B17&lt;&gt;"",IFERROR(VLOOKUP(B17,SignOnSheet!$D$5:$N$18,7,FALSE),"NON_LISTED"),"")</f>
        <v/>
      </c>
      <c r="E17" s="18" t="str">
        <f>IF(B17&lt;&gt;"",IFERROR(VLOOKUP(B17,SignOnSheet!$D$5:$K$18,3,FALSE),"NON_LISTED"),"")</f>
        <v/>
      </c>
      <c r="F17" s="18" t="str">
        <f>IF(B17&lt;&gt;"",IFERROR(VLOOKUP(B17,SignOnSheet!$D$5:$K$18,4,FALSE),"NON_LISTED"),"")</f>
        <v/>
      </c>
      <c r="G17" s="18" t="str">
        <f>IF(B17&lt;&gt;"",IFERROR(VLOOKUP(B17,SignOnSheet!$D$5:$K$18,5,FALSE),"NON_LISTED"),"")</f>
        <v/>
      </c>
      <c r="H17" s="18" t="str">
        <f>IF(B17&lt;&gt;"",IFERROR(VLOOKUP(B17,SignOnSheet!$D$5:$K$18,6,FALSE),"NON_LISTED"),"")</f>
        <v/>
      </c>
      <c r="I17" s="39" t="str">
        <f>IF(B17&lt;&gt;"",IFERROR(VLOOKUP(B17,SignOnSheet!$D$5:$K$18,2,FALSE),"NON_LISTED"),"")</f>
        <v/>
      </c>
      <c r="J17" s="18" t="str">
        <f t="shared" si="0"/>
        <v/>
      </c>
      <c r="K17" s="19" t="str">
        <f t="shared" si="1"/>
        <v/>
      </c>
      <c r="L17" s="19" t="str">
        <f t="shared" si="2"/>
        <v/>
      </c>
      <c r="M17" s="18" t="str">
        <f>IF(ISTEXT(C17),SignOnSheet!$U$22+1,IF(C17&lt;&gt;"",IFERROR(IF(L17&gt;0,RANK(L17,IF(L$6:L$56&gt;0,L$6:L$56,),1)-COUNTIF(L$6:L$56,"=0"),IF(L17&lt;&gt;"",SignOnSheet!$U$22+1,0)),0),""))</f>
        <v/>
      </c>
      <c r="N17" s="20" t="e">
        <f>IF(#REF!=N$5,IF(L17="",MAX($L$6:$L$56)+1,L17),"")</f>
        <v>#REF!</v>
      </c>
      <c r="O17" s="20"/>
      <c r="P17" s="20"/>
      <c r="Q17" s="20"/>
      <c r="R17" s="18"/>
      <c r="S17" s="20"/>
      <c r="T17" s="18"/>
    </row>
    <row r="18" spans="1:20" x14ac:dyDescent="0.2">
      <c r="A18" s="17">
        <f t="shared" si="3"/>
        <v>13</v>
      </c>
      <c r="B18" s="35"/>
      <c r="C18" s="35"/>
      <c r="D18" s="17" t="str">
        <f>IF(B18&lt;&gt;"",IFERROR(VLOOKUP(B18,SignOnSheet!$D$5:$N$18,7,FALSE),"NON_LISTED"),"")</f>
        <v/>
      </c>
      <c r="E18" s="18" t="str">
        <f>IF(B18&lt;&gt;"",IFERROR(VLOOKUP(B18,SignOnSheet!$D$5:$K$18,3,FALSE),"NON_LISTED"),"")</f>
        <v/>
      </c>
      <c r="F18" s="18" t="str">
        <f>IF(B18&lt;&gt;"",IFERROR(VLOOKUP(B18,SignOnSheet!$D$5:$K$18,4,FALSE),"NON_LISTED"),"")</f>
        <v/>
      </c>
      <c r="G18" s="18" t="str">
        <f>IF(B18&lt;&gt;"",IFERROR(VLOOKUP(B18,SignOnSheet!$D$5:$K$18,5,FALSE),"NON_LISTED"),"")</f>
        <v/>
      </c>
      <c r="H18" s="18" t="str">
        <f>IF(B18&lt;&gt;"",IFERROR(VLOOKUP(B18,SignOnSheet!$D$5:$K$18,6,FALSE),"NON_LISTED"),"")</f>
        <v/>
      </c>
      <c r="I18" s="39" t="str">
        <f>IF(B18&lt;&gt;"",IFERROR(VLOOKUP(B18,SignOnSheet!$D$5:$K$18,2,FALSE),"NON_LISTED"),"")</f>
        <v/>
      </c>
      <c r="J18" s="18" t="str">
        <f t="shared" si="0"/>
        <v/>
      </c>
      <c r="K18" s="19" t="str">
        <f t="shared" si="1"/>
        <v/>
      </c>
      <c r="L18" s="19" t="str">
        <f t="shared" si="2"/>
        <v/>
      </c>
      <c r="M18" s="18" t="str">
        <f>IF(ISTEXT(C18),SignOnSheet!$U$22+1,IF(C18&lt;&gt;"",IFERROR(IF(L18&gt;0,RANK(L18,IF(L$6:L$56&gt;0,L$6:L$56,),1)-COUNTIF(L$6:L$56,"=0"),IF(L18&lt;&gt;"",SignOnSheet!$U$22+1,0)),0),""))</f>
        <v/>
      </c>
      <c r="N18" s="20" t="e">
        <f>IF(#REF!=N$5,IF(L18="",MAX($L$6:$L$56)+1,L18),"")</f>
        <v>#REF!</v>
      </c>
      <c r="O18" s="20"/>
      <c r="P18" s="20"/>
      <c r="Q18" s="20"/>
      <c r="R18" s="18"/>
      <c r="S18" s="20"/>
      <c r="T18" s="18"/>
    </row>
    <row r="19" spans="1:20" x14ac:dyDescent="0.2">
      <c r="A19" s="17">
        <f t="shared" si="3"/>
        <v>14</v>
      </c>
      <c r="B19" s="11"/>
      <c r="C19" s="11"/>
      <c r="D19" s="17" t="str">
        <f>IF(B19&lt;&gt;"",IFERROR(VLOOKUP(B19,SignOnSheet!$D$5:$N$18,7,FALSE),"NON_LISTED"),"")</f>
        <v/>
      </c>
      <c r="E19" s="18" t="str">
        <f>IF(B19&lt;&gt;"",IFERROR(VLOOKUP(B19,SignOnSheet!$D$5:$K$18,3,FALSE),"NON_LISTED"),"")</f>
        <v/>
      </c>
      <c r="F19" s="18" t="str">
        <f>IF(B19&lt;&gt;"",IFERROR(VLOOKUP(B19,SignOnSheet!$D$5:$K$18,4,FALSE),"NON_LISTED"),"")</f>
        <v/>
      </c>
      <c r="G19" s="18" t="str">
        <f>IF(B19&lt;&gt;"",IFERROR(VLOOKUP(B19,SignOnSheet!$D$5:$K$18,5,FALSE),"NON_LISTED"),"")</f>
        <v/>
      </c>
      <c r="H19" s="18" t="str">
        <f>IF(B19&lt;&gt;"",IFERROR(VLOOKUP(B19,SignOnSheet!$D$5:$K$18,6,FALSE),"NON_LISTED"),"")</f>
        <v/>
      </c>
      <c r="I19" s="39" t="str">
        <f>IF(B19&lt;&gt;"",IFERROR(VLOOKUP(B19,SignOnSheet!$D$5:$K$18,2,FALSE),"NON_LISTED"),"")</f>
        <v/>
      </c>
      <c r="J19" s="18" t="str">
        <f t="shared" si="0"/>
        <v/>
      </c>
      <c r="K19" s="19" t="str">
        <f t="shared" si="1"/>
        <v/>
      </c>
      <c r="L19" s="19" t="str">
        <f t="shared" si="2"/>
        <v/>
      </c>
      <c r="M19" s="18" t="str">
        <f>IF(ISTEXT(C19),SignOnSheet!$U$22+1,IF(C19&lt;&gt;"",IFERROR(IF(L19&gt;0,RANK(L19,IF(L$6:L$56&gt;0,L$6:L$56,),1)-COUNTIF(L$6:L$56,"=0"),IF(L19&lt;&gt;"",SignOnSheet!$U$22+1,0)),0),""))</f>
        <v/>
      </c>
      <c r="N19" s="20" t="e">
        <f>IF(#REF!=N$5,IF(L19="",MAX($L$6:$L$56)+1,L19),"")</f>
        <v>#REF!</v>
      </c>
      <c r="O19" s="20"/>
      <c r="P19" s="20"/>
      <c r="Q19" s="20"/>
      <c r="R19" s="18"/>
      <c r="S19" s="20"/>
      <c r="T19" s="18"/>
    </row>
    <row r="20" spans="1:20" x14ac:dyDescent="0.2">
      <c r="A20" s="17">
        <f t="shared" si="3"/>
        <v>15</v>
      </c>
      <c r="B20" s="11"/>
      <c r="C20" s="11"/>
      <c r="D20" s="17" t="str">
        <f>IF(B20&lt;&gt;"",IFERROR(VLOOKUP(B20,SignOnSheet!$D$5:$N$18,7,FALSE),"NON_LISTED"),"")</f>
        <v/>
      </c>
      <c r="E20" s="18" t="str">
        <f>IF(B20&lt;&gt;"",IFERROR(VLOOKUP(B20,SignOnSheet!$D$5:$K$18,3,FALSE),"NON_LISTED"),"")</f>
        <v/>
      </c>
      <c r="F20" s="18" t="str">
        <f>IF(B20&lt;&gt;"",IFERROR(VLOOKUP(B20,SignOnSheet!$D$5:$K$18,4,FALSE),"NON_LISTED"),"")</f>
        <v/>
      </c>
      <c r="G20" s="18" t="str">
        <f>IF(B20&lt;&gt;"",IFERROR(VLOOKUP(B20,SignOnSheet!$D$5:$K$18,5,FALSE),"NON_LISTED"),"")</f>
        <v/>
      </c>
      <c r="H20" s="18" t="str">
        <f>IF(B20&lt;&gt;"",IFERROR(VLOOKUP(B20,SignOnSheet!$D$5:$K$18,6,FALSE),"NON_LISTED"),"")</f>
        <v/>
      </c>
      <c r="I20" s="39" t="str">
        <f>IF(B20&lt;&gt;"",IFERROR(VLOOKUP(B20,SignOnSheet!$D$5:$K$18,2,FALSE),"NON_LISTED"),"")</f>
        <v/>
      </c>
      <c r="J20" s="18" t="str">
        <f t="shared" si="0"/>
        <v/>
      </c>
      <c r="K20" s="19" t="str">
        <f t="shared" si="1"/>
        <v/>
      </c>
      <c r="L20" s="19" t="str">
        <f t="shared" si="2"/>
        <v/>
      </c>
      <c r="M20" s="18" t="str">
        <f>IF(ISTEXT(C20),SignOnSheet!$U$22+1,IF(C20&lt;&gt;"",IFERROR(IF(L20&gt;0,RANK(L20,IF(L$6:L$56&gt;0,L$6:L$56,),1)-COUNTIF(L$6:L$56,"=0"),IF(L20&lt;&gt;"",SignOnSheet!$U$22+1,0)),0),""))</f>
        <v/>
      </c>
      <c r="N20" s="20" t="e">
        <f>IF(#REF!=N$5,IF(L20="",MAX($L$6:$L$56)+1,L20),"")</f>
        <v>#REF!</v>
      </c>
      <c r="O20" s="20"/>
      <c r="P20" s="20"/>
      <c r="Q20" s="20"/>
      <c r="R20" s="18"/>
      <c r="S20" s="20"/>
      <c r="T20" s="18"/>
    </row>
    <row r="21" spans="1:20" x14ac:dyDescent="0.2">
      <c r="A21" s="17">
        <f t="shared" si="3"/>
        <v>16</v>
      </c>
      <c r="B21" s="11"/>
      <c r="C21" s="11"/>
      <c r="D21" s="17" t="str">
        <f>IF(B21&lt;&gt;"",IFERROR(VLOOKUP(B21,SignOnSheet!$D$5:$N$18,7,FALSE),"NON_LISTED"),"")</f>
        <v/>
      </c>
      <c r="E21" s="18" t="str">
        <f>IF(B21&lt;&gt;"",IFERROR(VLOOKUP(B21,SignOnSheet!$D$5:$K$18,3,FALSE),"NON_LISTED"),"")</f>
        <v/>
      </c>
      <c r="F21" s="18" t="str">
        <f>IF(B21&lt;&gt;"",IFERROR(VLOOKUP(B21,SignOnSheet!$D$5:$K$18,4,FALSE),"NON_LISTED"),"")</f>
        <v/>
      </c>
      <c r="G21" s="18" t="str">
        <f>IF(B21&lt;&gt;"",IFERROR(VLOOKUP(B21,SignOnSheet!$D$5:$K$18,5,FALSE),"NON_LISTED"),"")</f>
        <v/>
      </c>
      <c r="H21" s="18" t="str">
        <f>IF(B21&lt;&gt;"",IFERROR(VLOOKUP(B21,SignOnSheet!$D$5:$K$18,6,FALSE),"NON_LISTED"),"")</f>
        <v/>
      </c>
      <c r="I21" s="39" t="str">
        <f>IF(B21&lt;&gt;"",IFERROR(VLOOKUP(B21,SignOnSheet!$D$5:$K$18,2,FALSE),"NON_LISTED"),"")</f>
        <v/>
      </c>
      <c r="J21" s="18" t="str">
        <f t="shared" si="0"/>
        <v/>
      </c>
      <c r="K21" s="19" t="str">
        <f t="shared" si="1"/>
        <v/>
      </c>
      <c r="L21" s="19" t="str">
        <f t="shared" si="2"/>
        <v/>
      </c>
      <c r="M21" s="18" t="str">
        <f>IF(ISTEXT(C21),SignOnSheet!$U$22+1,IF(C21&lt;&gt;"",IFERROR(IF(L21&gt;0,RANK(L21,IF(L$6:L$56&gt;0,L$6:L$56,),1)-COUNTIF(L$6:L$56,"=0"),IF(L21&lt;&gt;"",SignOnSheet!$U$22+1,0)),0),""))</f>
        <v/>
      </c>
      <c r="N21" s="20" t="e">
        <f>IF(#REF!=N$5,IF(L21="",MAX($L$6:$L$56)+1,L21),"")</f>
        <v>#REF!</v>
      </c>
      <c r="O21" s="20"/>
      <c r="P21" s="20"/>
      <c r="Q21" s="20"/>
      <c r="R21" s="18"/>
      <c r="S21" s="20"/>
      <c r="T21" s="18"/>
    </row>
    <row r="22" spans="1:20" x14ac:dyDescent="0.2">
      <c r="A22" s="17">
        <f t="shared" si="3"/>
        <v>17</v>
      </c>
      <c r="B22" s="11"/>
      <c r="C22" s="11"/>
      <c r="D22" s="17" t="str">
        <f>IF(B22&lt;&gt;"",IFERROR(VLOOKUP(B22,SignOnSheet!$D$5:$N$18,7,FALSE),"NON_LISTED"),"")</f>
        <v/>
      </c>
      <c r="E22" s="18" t="str">
        <f>IF(B22&lt;&gt;"",IFERROR(VLOOKUP(B22,SignOnSheet!$D$5:$K$18,3,FALSE),"NON_LISTED"),"")</f>
        <v/>
      </c>
      <c r="F22" s="18" t="str">
        <f>IF(B22&lt;&gt;"",IFERROR(VLOOKUP(B22,SignOnSheet!$D$5:$K$18,4,FALSE),"NON_LISTED"),"")</f>
        <v/>
      </c>
      <c r="G22" s="18" t="str">
        <f>IF(B22&lt;&gt;"",IFERROR(VLOOKUP(B22,SignOnSheet!$D$5:$K$18,5,FALSE),"NON_LISTED"),"")</f>
        <v/>
      </c>
      <c r="H22" s="18" t="str">
        <f>IF(B22&lt;&gt;"",IFERROR(VLOOKUP(B22,SignOnSheet!$D$5:$K$18,6,FALSE),"NON_LISTED"),"")</f>
        <v/>
      </c>
      <c r="I22" s="39" t="str">
        <f>IF(B22&lt;&gt;"",IFERROR(VLOOKUP(B22,SignOnSheet!$D$5:$K$18,2,FALSE),"NON_LISTED"),"")</f>
        <v/>
      </c>
      <c r="J22" s="18" t="str">
        <f t="shared" si="0"/>
        <v/>
      </c>
      <c r="K22" s="19" t="str">
        <f t="shared" si="1"/>
        <v/>
      </c>
      <c r="L22" s="19" t="str">
        <f t="shared" si="2"/>
        <v/>
      </c>
      <c r="M22" s="18" t="str">
        <f>IF(ISTEXT(C22),SignOnSheet!$U$22+1,IF(C22&lt;&gt;"",IFERROR(IF(L22&gt;0,RANK(L22,IF(L$6:L$56&gt;0,L$6:L$56,),1)-COUNTIF(L$6:L$56,"=0"),IF(L22&lt;&gt;"",SignOnSheet!$U$22+1,0)),0),""))</f>
        <v/>
      </c>
      <c r="N22" s="20" t="e">
        <f>IF(#REF!=N$5,IF(L22="",MAX($L$6:$L$56)+1,L22),"")</f>
        <v>#REF!</v>
      </c>
      <c r="O22" s="20"/>
      <c r="P22" s="20"/>
      <c r="Q22" s="20"/>
      <c r="R22" s="18"/>
      <c r="S22" s="20"/>
      <c r="T22" s="18"/>
    </row>
    <row r="23" spans="1:20" x14ac:dyDescent="0.2">
      <c r="A23" s="17">
        <f t="shared" si="3"/>
        <v>18</v>
      </c>
      <c r="B23" s="11"/>
      <c r="C23" s="92"/>
      <c r="D23" s="17" t="str">
        <f>IF(B23&lt;&gt;"",IFERROR(VLOOKUP(B23,SignOnSheet!$D$5:$N$18,7,FALSE),"NON_LISTED"),"")</f>
        <v/>
      </c>
      <c r="E23" s="18" t="str">
        <f>IF(B23&lt;&gt;"",IFERROR(VLOOKUP(B23,SignOnSheet!$D$5:$K$18,3,FALSE),"NON_LISTED"),"")</f>
        <v/>
      </c>
      <c r="F23" s="18" t="str">
        <f>IF(B23&lt;&gt;"",IFERROR(VLOOKUP(B23,SignOnSheet!$D$5:$K$18,4,FALSE),"NON_LISTED"),"")</f>
        <v/>
      </c>
      <c r="G23" s="18" t="str">
        <f>IF(B23&lt;&gt;"",IFERROR(VLOOKUP(B23,SignOnSheet!$D$5:$K$18,5,FALSE),"NON_LISTED"),"")</f>
        <v/>
      </c>
      <c r="H23" s="18" t="str">
        <f>IF(B23&lt;&gt;"",IFERROR(VLOOKUP(B23,SignOnSheet!$D$5:$K$18,6,FALSE),"NON_LISTED"),"")</f>
        <v/>
      </c>
      <c r="I23" s="39" t="str">
        <f>IF(B23&lt;&gt;"",IFERROR(VLOOKUP(B23,SignOnSheet!$D$5:$K$18,2,FALSE),"NON_LISTED"),"")</f>
        <v/>
      </c>
      <c r="J23" s="18" t="str">
        <f t="shared" si="0"/>
        <v/>
      </c>
      <c r="K23" s="19" t="str">
        <f t="shared" si="1"/>
        <v/>
      </c>
      <c r="L23" s="19" t="str">
        <f t="shared" si="2"/>
        <v/>
      </c>
      <c r="M23" s="18" t="str">
        <f>IF(ISTEXT(C23),SignOnSheet!$U$22+1,IF(C23&lt;&gt;"",IFERROR(IF(L23&gt;0,RANK(L23,IF(L$6:L$56&gt;0,L$6:L$56,),1)-COUNTIF(L$6:L$56,"=0"),IF(L23&lt;&gt;"",SignOnSheet!$U$22+1,0)),0),""))</f>
        <v/>
      </c>
      <c r="N23" s="20" t="e">
        <f>IF(#REF!=N$5,IF(L23="",MAX($L$6:$L$56)+1,L23),"")</f>
        <v>#REF!</v>
      </c>
      <c r="O23" s="20"/>
      <c r="P23" s="20"/>
      <c r="Q23" s="20"/>
      <c r="R23" s="18"/>
      <c r="S23" s="20"/>
      <c r="T23" s="18"/>
    </row>
    <row r="24" spans="1:20" x14ac:dyDescent="0.2">
      <c r="A24" s="17">
        <f t="shared" si="3"/>
        <v>19</v>
      </c>
      <c r="B24" s="11"/>
      <c r="C24" s="93"/>
      <c r="D24" s="17" t="str">
        <f>IF(B24&lt;&gt;"",IFERROR(VLOOKUP(B24,SignOnSheet!$D$5:$N$18,7,FALSE),"NON_LISTED"),"")</f>
        <v/>
      </c>
      <c r="E24" s="18" t="str">
        <f>IF(B24&lt;&gt;"",IFERROR(VLOOKUP(B24,SignOnSheet!$D$5:$K$18,3,FALSE),"NON_LISTED"),"")</f>
        <v/>
      </c>
      <c r="F24" s="18" t="str">
        <f>IF(B24&lt;&gt;"",IFERROR(VLOOKUP(B24,SignOnSheet!$D$5:$K$18,4,FALSE),"NON_LISTED"),"")</f>
        <v/>
      </c>
      <c r="G24" s="18" t="str">
        <f>IF(B24&lt;&gt;"",IFERROR(VLOOKUP(B24,SignOnSheet!$D$5:$K$18,5,FALSE),"NON_LISTED"),"")</f>
        <v/>
      </c>
      <c r="H24" s="18" t="str">
        <f>IF(B24&lt;&gt;"",IFERROR(VLOOKUP(B24,SignOnSheet!$D$5:$K$18,6,FALSE),"NON_LISTED"),"")</f>
        <v/>
      </c>
      <c r="I24" s="39" t="str">
        <f>IF(B24&lt;&gt;"",IFERROR(VLOOKUP(B24,SignOnSheet!$D$5:$K$18,2,FALSE),"NON_LISTED"),"")</f>
        <v/>
      </c>
      <c r="J24" s="18" t="str">
        <f t="shared" si="0"/>
        <v/>
      </c>
      <c r="K24" s="19" t="str">
        <f t="shared" si="1"/>
        <v/>
      </c>
      <c r="L24" s="19" t="str">
        <f t="shared" si="2"/>
        <v/>
      </c>
      <c r="M24" s="18" t="str">
        <f>IF(ISTEXT(C24),SignOnSheet!$U$22+1,IF(C24&lt;&gt;"",IFERROR(IF(L24&gt;0,RANK(L24,IF(L$6:L$56&gt;0,L$6:L$56,),1)-COUNTIF(L$6:L$56,"=0"),IF(L24&lt;&gt;"",SignOnSheet!$U$22+1,0)),0),""))</f>
        <v/>
      </c>
      <c r="N24" s="20" t="e">
        <f>IF(#REF!=N$5,IF(L24="",MAX($L$6:$L$56)+1,L24),"")</f>
        <v>#REF!</v>
      </c>
      <c r="O24" s="20"/>
      <c r="P24" s="20"/>
      <c r="Q24" s="20"/>
      <c r="R24" s="18"/>
      <c r="S24" s="20"/>
      <c r="T24" s="18"/>
    </row>
    <row r="25" spans="1:20" x14ac:dyDescent="0.2">
      <c r="A25" s="17">
        <f t="shared" si="3"/>
        <v>20</v>
      </c>
      <c r="B25" s="11"/>
      <c r="C25" s="11"/>
      <c r="D25" s="17" t="str">
        <f>IF(B25&lt;&gt;"",IFERROR(VLOOKUP(B25,SignOnSheet!$D$5:$N$18,7,FALSE),"NON_LISTED"),"")</f>
        <v/>
      </c>
      <c r="E25" s="18" t="str">
        <f>IF(B25&lt;&gt;"",IFERROR(VLOOKUP(B25,SignOnSheet!$D$5:$K$18,3,FALSE),"NON_LISTED"),"")</f>
        <v/>
      </c>
      <c r="F25" s="18" t="str">
        <f>IF(B25&lt;&gt;"",IFERROR(VLOOKUP(B25,SignOnSheet!$D$5:$K$18,4,FALSE),"NON_LISTED"),"")</f>
        <v/>
      </c>
      <c r="G25" s="18" t="str">
        <f>IF(B25&lt;&gt;"",IFERROR(VLOOKUP(B25,SignOnSheet!$D$5:$K$18,5,FALSE),"NON_LISTED"),"")</f>
        <v/>
      </c>
      <c r="H25" s="18" t="str">
        <f>IF(B25&lt;&gt;"",IFERROR(VLOOKUP(B25,SignOnSheet!$D$5:$K$18,6,FALSE),"NON_LISTED"),"")</f>
        <v/>
      </c>
      <c r="I25" s="39" t="str">
        <f>IF(B25&lt;&gt;"",IFERROR(VLOOKUP(B25,SignOnSheet!$D$5:$K$18,2,FALSE),"NON_LISTED"),"")</f>
        <v/>
      </c>
      <c r="J25" s="18" t="str">
        <f t="shared" si="0"/>
        <v/>
      </c>
      <c r="K25" s="19" t="str">
        <f t="shared" si="1"/>
        <v/>
      </c>
      <c r="L25" s="19" t="str">
        <f t="shared" si="2"/>
        <v/>
      </c>
      <c r="M25" s="18" t="str">
        <f>IF(ISTEXT(C25),SignOnSheet!$U$22+1,IF(C25&lt;&gt;"",IFERROR(IF(L25&gt;0,RANK(L25,IF(L$6:L$56&gt;0,L$6:L$56,),1)-COUNTIF(L$6:L$56,"=0"),IF(L25&lt;&gt;"",SignOnSheet!$U$22+1,0)),0),""))</f>
        <v/>
      </c>
      <c r="N25" s="20" t="e">
        <f>IF(#REF!=N$5,IF(L25="",MAX($L$6:$L$56)+1,L25),"")</f>
        <v>#REF!</v>
      </c>
      <c r="O25" s="20"/>
      <c r="P25" s="20"/>
      <c r="Q25" s="20"/>
      <c r="R25" s="18"/>
      <c r="S25" s="20"/>
      <c r="T25" s="18"/>
    </row>
    <row r="26" spans="1:20" x14ac:dyDescent="0.2">
      <c r="A26" s="17">
        <f t="shared" si="3"/>
        <v>21</v>
      </c>
      <c r="B26" s="11"/>
      <c r="C26" s="11"/>
      <c r="D26" s="17" t="str">
        <f>IF(B26&lt;&gt;"",IFERROR(VLOOKUP(B26,SignOnSheet!$D$5:$N$18,7,FALSE),"NON_LISTED"),"")</f>
        <v/>
      </c>
      <c r="E26" s="18" t="str">
        <f>IF(B26&lt;&gt;"",IFERROR(VLOOKUP(B26,SignOnSheet!$D$5:$K$18,3,FALSE),"NON_LISTED"),"")</f>
        <v/>
      </c>
      <c r="F26" s="18" t="str">
        <f>IF(B26&lt;&gt;"",IFERROR(VLOOKUP(B26,SignOnSheet!$D$5:$K$18,4,FALSE),"NON_LISTED"),"")</f>
        <v/>
      </c>
      <c r="G26" s="18" t="str">
        <f>IF(B26&lt;&gt;"",IFERROR(VLOOKUP(B26,SignOnSheet!$D$5:$K$18,5,FALSE),"NON_LISTED"),"")</f>
        <v/>
      </c>
      <c r="H26" s="18" t="str">
        <f>IF(B26&lt;&gt;"",IFERROR(VLOOKUP(B26,SignOnSheet!$D$5:$K$18,6,FALSE),"NON_LISTED"),"")</f>
        <v/>
      </c>
      <c r="I26" s="39" t="str">
        <f>IF(B26&lt;&gt;"",IFERROR(VLOOKUP(B26,SignOnSheet!$D$5:$K$18,2,FALSE),"NON_LISTED"),"")</f>
        <v/>
      </c>
      <c r="J26" s="18" t="str">
        <f t="shared" si="0"/>
        <v/>
      </c>
      <c r="K26" s="19" t="str">
        <f t="shared" si="1"/>
        <v/>
      </c>
      <c r="L26" s="19" t="str">
        <f t="shared" si="2"/>
        <v/>
      </c>
      <c r="M26" s="18" t="str">
        <f>IF(ISTEXT(C26),SignOnSheet!$U$22+1,IF(C26&lt;&gt;"",IFERROR(IF(L26&gt;0,RANK(L26,IF(L$6:L$56&gt;0,L$6:L$56,),1)-COUNTIF(L$6:L$56,"=0"),IF(L26&lt;&gt;"",SignOnSheet!$U$22+1,0)),0),""))</f>
        <v/>
      </c>
      <c r="N26" s="20" t="e">
        <f>IF(#REF!=N$5,IF(L26="",MAX($L$6:$L$56)+1,L26),"")</f>
        <v>#REF!</v>
      </c>
      <c r="O26" s="20"/>
      <c r="P26" s="20"/>
      <c r="Q26" s="20"/>
      <c r="R26" s="18"/>
      <c r="S26" s="20"/>
      <c r="T26" s="18"/>
    </row>
    <row r="27" spans="1:20" x14ac:dyDescent="0.2">
      <c r="A27" s="17">
        <f t="shared" si="3"/>
        <v>22</v>
      </c>
      <c r="B27" s="11"/>
      <c r="C27" s="11"/>
      <c r="D27" s="17" t="str">
        <f>IF(B27&lt;&gt;"",IFERROR(VLOOKUP(B27,SignOnSheet!$D$5:$N$18,7,FALSE),"NON_LISTED"),"")</f>
        <v/>
      </c>
      <c r="E27" s="18" t="str">
        <f>IF(B27&lt;&gt;"",IFERROR(VLOOKUP(B27,SignOnSheet!$D$5:$K$18,3,FALSE),"NON_LISTED"),"")</f>
        <v/>
      </c>
      <c r="F27" s="18" t="str">
        <f>IF(B27&lt;&gt;"",IFERROR(VLOOKUP(B27,SignOnSheet!$D$5:$K$18,4,FALSE),"NON_LISTED"),"")</f>
        <v/>
      </c>
      <c r="G27" s="18" t="str">
        <f>IF(B27&lt;&gt;"",IFERROR(VLOOKUP(B27,SignOnSheet!$D$5:$K$18,5,FALSE),"NON_LISTED"),"")</f>
        <v/>
      </c>
      <c r="H27" s="18" t="str">
        <f>IF(B27&lt;&gt;"",IFERROR(VLOOKUP(B27,SignOnSheet!$D$5:$K$18,6,FALSE),"NON_LISTED"),"")</f>
        <v/>
      </c>
      <c r="I27" s="39" t="str">
        <f>IF(B27&lt;&gt;"",IFERROR(VLOOKUP(B27,SignOnSheet!$D$5:$K$18,2,FALSE),"NON_LISTED"),"")</f>
        <v/>
      </c>
      <c r="J27" s="18" t="str">
        <f t="shared" si="0"/>
        <v/>
      </c>
      <c r="K27" s="19" t="str">
        <f t="shared" si="1"/>
        <v/>
      </c>
      <c r="L27" s="19" t="str">
        <f t="shared" si="2"/>
        <v/>
      </c>
      <c r="M27" s="18" t="str">
        <f>IF(ISTEXT(C27),SignOnSheet!$U$22+1,IF(C27&lt;&gt;"",IFERROR(IF(L27&gt;0,RANK(L27,IF(L$6:L$56&gt;0,L$6:L$56,),1)-COUNTIF(L$6:L$56,"=0"),IF(L27&lt;&gt;"",SignOnSheet!$U$22+1,0)),0),""))</f>
        <v/>
      </c>
      <c r="N27" s="20" t="e">
        <f>IF(#REF!=N$5,IF(L27="",MAX($L$6:$L$56)+1,L27),"")</f>
        <v>#REF!</v>
      </c>
      <c r="O27" s="20"/>
      <c r="P27" s="20"/>
      <c r="Q27" s="20"/>
      <c r="R27" s="18"/>
      <c r="S27" s="20"/>
      <c r="T27" s="18"/>
    </row>
    <row r="28" spans="1:20" x14ac:dyDescent="0.2">
      <c r="A28" s="17">
        <f t="shared" si="3"/>
        <v>23</v>
      </c>
      <c r="B28" s="11"/>
      <c r="C28" s="11"/>
      <c r="D28" s="17" t="str">
        <f>IF(B28&lt;&gt;"",IFERROR(VLOOKUP(B28,SignOnSheet!$D$5:$N$18,7,FALSE),"NON_LISTED"),"")</f>
        <v/>
      </c>
      <c r="E28" s="18" t="str">
        <f>IF(B28&lt;&gt;"",IFERROR(VLOOKUP(B28,SignOnSheet!$D$5:$K$18,3,FALSE),"NON_LISTED"),"")</f>
        <v/>
      </c>
      <c r="F28" s="18" t="str">
        <f>IF(B28&lt;&gt;"",IFERROR(VLOOKUP(B28,SignOnSheet!$D$5:$K$18,4,FALSE),"NON_LISTED"),"")</f>
        <v/>
      </c>
      <c r="G28" s="18" t="str">
        <f>IF(B28&lt;&gt;"",IFERROR(VLOOKUP(B28,SignOnSheet!$D$5:$K$18,5,FALSE),"NON_LISTED"),"")</f>
        <v/>
      </c>
      <c r="H28" s="18" t="str">
        <f>IF(B28&lt;&gt;"",IFERROR(VLOOKUP(B28,SignOnSheet!$D$5:$K$18,6,FALSE),"NON_LISTED"),"")</f>
        <v/>
      </c>
      <c r="I28" s="39" t="str">
        <f>IF(B28&lt;&gt;"",IFERROR(VLOOKUP(B28,SignOnSheet!$D$5:$K$18,2,FALSE),"NON_LISTED"),"")</f>
        <v/>
      </c>
      <c r="J28" s="18" t="str">
        <f t="shared" si="0"/>
        <v/>
      </c>
      <c r="K28" s="19" t="str">
        <f t="shared" si="1"/>
        <v/>
      </c>
      <c r="L28" s="19" t="str">
        <f t="shared" si="2"/>
        <v/>
      </c>
      <c r="M28" s="18" t="str">
        <f>IF(ISTEXT(C28),SignOnSheet!$U$22+1,IF(C28&lt;&gt;"",IFERROR(IF(L28&gt;0,RANK(L28,IF(L$6:L$56&gt;0,L$6:L$56,),1)-COUNTIF(L$6:L$56,"=0"),IF(L28&lt;&gt;"",SignOnSheet!$U$22+1,0)),0),""))</f>
        <v/>
      </c>
      <c r="N28" s="20" t="e">
        <f>IF(#REF!=N$5,IF(L28="",MAX($L$6:$L$56)+1,L28),"")</f>
        <v>#REF!</v>
      </c>
      <c r="O28" s="20"/>
      <c r="P28" s="20"/>
      <c r="Q28" s="20"/>
      <c r="R28" s="18"/>
      <c r="S28" s="20"/>
      <c r="T28" s="18"/>
    </row>
    <row r="29" spans="1:20" x14ac:dyDescent="0.2">
      <c r="A29" s="17">
        <f t="shared" si="3"/>
        <v>24</v>
      </c>
      <c r="B29" s="11"/>
      <c r="C29" s="11"/>
      <c r="D29" s="17" t="str">
        <f>IF(B29&lt;&gt;"",IFERROR(VLOOKUP(B29,SignOnSheet!$D$5:$N$18,7,FALSE),"NON_LISTED"),"")</f>
        <v/>
      </c>
      <c r="E29" s="18" t="str">
        <f>IF(B29&lt;&gt;"",IFERROR(VLOOKUP(B29,SignOnSheet!$D$5:$K$18,3,FALSE),"NON_LISTED"),"")</f>
        <v/>
      </c>
      <c r="F29" s="18" t="str">
        <f>IF(B29&lt;&gt;"",IFERROR(VLOOKUP(B29,SignOnSheet!$D$5:$K$18,4,FALSE),"NON_LISTED"),"")</f>
        <v/>
      </c>
      <c r="G29" s="18" t="str">
        <f>IF(B29&lt;&gt;"",IFERROR(VLOOKUP(B29,SignOnSheet!$D$5:$K$18,5,FALSE),"NON_LISTED"),"")</f>
        <v/>
      </c>
      <c r="H29" s="18" t="str">
        <f>IF(B29&lt;&gt;"",IFERROR(VLOOKUP(B29,SignOnSheet!$D$5:$K$18,6,FALSE),"NON_LISTED"),"")</f>
        <v/>
      </c>
      <c r="I29" s="39" t="str">
        <f>IF(B29&lt;&gt;"",IFERROR(VLOOKUP(B29,SignOnSheet!$D$5:$K$18,2,FALSE),"NON_LISTED"),"")</f>
        <v/>
      </c>
      <c r="J29" s="18" t="str">
        <f t="shared" si="0"/>
        <v/>
      </c>
      <c r="K29" s="19" t="str">
        <f t="shared" si="1"/>
        <v/>
      </c>
      <c r="L29" s="19" t="str">
        <f t="shared" si="2"/>
        <v/>
      </c>
      <c r="M29" s="18" t="str">
        <f>IF(ISTEXT(C29),SignOnSheet!$U$22+1,IF(C29&lt;&gt;"",IFERROR(IF(L29&gt;0,RANK(L29,IF(L$6:L$56&gt;0,L$6:L$56,),1)-COUNTIF(L$6:L$56,"=0"),IF(L29&lt;&gt;"",SignOnSheet!$U$22+1,0)),0),""))</f>
        <v/>
      </c>
      <c r="N29" s="20" t="e">
        <f>IF(#REF!=N$5,IF(L29="",MAX($L$6:$L$56)+1,L29),"")</f>
        <v>#REF!</v>
      </c>
      <c r="O29" s="20"/>
      <c r="P29" s="20"/>
      <c r="Q29" s="20"/>
      <c r="R29" s="18"/>
      <c r="S29" s="20"/>
      <c r="T29" s="18"/>
    </row>
    <row r="30" spans="1:20" x14ac:dyDescent="0.2">
      <c r="A30" s="17">
        <f t="shared" si="3"/>
        <v>25</v>
      </c>
      <c r="B30" s="11"/>
      <c r="C30" s="11"/>
      <c r="D30" s="17" t="str">
        <f>IF(B30&lt;&gt;"",IFERROR(VLOOKUP(B30,SignOnSheet!$D$5:$N$18,7,FALSE),"NON_LISTED"),"")</f>
        <v/>
      </c>
      <c r="E30" s="18" t="str">
        <f>IF(B30&lt;&gt;"",IFERROR(VLOOKUP(B30,SignOnSheet!$D$5:$K$18,3,FALSE),"NON_LISTED"),"")</f>
        <v/>
      </c>
      <c r="F30" s="18" t="str">
        <f>IF(B30&lt;&gt;"",IFERROR(VLOOKUP(B30,SignOnSheet!$D$5:$K$18,4,FALSE),"NON_LISTED"),"")</f>
        <v/>
      </c>
      <c r="G30" s="18" t="str">
        <f>IF(B30&lt;&gt;"",IFERROR(VLOOKUP(B30,SignOnSheet!$D$5:$K$18,5,FALSE),"NON_LISTED"),"")</f>
        <v/>
      </c>
      <c r="H30" s="18" t="str">
        <f>IF(B30&lt;&gt;"",IFERROR(VLOOKUP(B30,SignOnSheet!$D$5:$K$18,6,FALSE),"NON_LISTED"),"")</f>
        <v/>
      </c>
      <c r="I30" s="39" t="str">
        <f>IF(B30&lt;&gt;"",IFERROR(VLOOKUP(B30,SignOnSheet!$D$5:$K$18,2,FALSE),"NON_LISTED"),"")</f>
        <v/>
      </c>
      <c r="J30" s="18" t="str">
        <f t="shared" si="0"/>
        <v/>
      </c>
      <c r="K30" s="19" t="str">
        <f t="shared" si="1"/>
        <v/>
      </c>
      <c r="L30" s="19" t="str">
        <f t="shared" si="2"/>
        <v/>
      </c>
      <c r="M30" s="18" t="str">
        <f>IF(ISTEXT(C30),SignOnSheet!$U$22+1,IF(C30&lt;&gt;"",IFERROR(IF(L30&gt;0,RANK(L30,IF(L$6:L$56&gt;0,L$6:L$56,),1)-COUNTIF(L$6:L$56,"=0"),IF(L30&lt;&gt;"",SignOnSheet!$U$22+1,0)),0),""))</f>
        <v/>
      </c>
      <c r="N30" s="20" t="e">
        <f>IF(#REF!=N$5,IF(L30="",MAX($L$6:$L$56)+1,L30),"")</f>
        <v>#REF!</v>
      </c>
      <c r="O30" s="20"/>
      <c r="P30" s="20"/>
      <c r="Q30" s="20"/>
      <c r="R30" s="18"/>
      <c r="S30" s="20"/>
      <c r="T30" s="18"/>
    </row>
    <row r="31" spans="1:20" x14ac:dyDescent="0.2">
      <c r="A31" s="17">
        <f t="shared" si="3"/>
        <v>26</v>
      </c>
      <c r="B31" s="11"/>
      <c r="C31" s="11"/>
      <c r="D31" s="17" t="str">
        <f>IF(B31&lt;&gt;"",IFERROR(VLOOKUP(B31,SignOnSheet!$D$5:$N$18,7,FALSE),"NON_LISTED"),"")</f>
        <v/>
      </c>
      <c r="E31" s="18" t="str">
        <f>IF(B31&lt;&gt;"",IFERROR(VLOOKUP(B31,SignOnSheet!$D$5:$K$18,3,FALSE),"NON_LISTED"),"")</f>
        <v/>
      </c>
      <c r="F31" s="18" t="str">
        <f>IF(B31&lt;&gt;"",IFERROR(VLOOKUP(B31,SignOnSheet!$D$5:$K$18,4,FALSE),"NON_LISTED"),"")</f>
        <v/>
      </c>
      <c r="G31" s="18" t="str">
        <f>IF(B31&lt;&gt;"",IFERROR(VLOOKUP(B31,SignOnSheet!$D$5:$K$18,5,FALSE),"NON_LISTED"),"")</f>
        <v/>
      </c>
      <c r="H31" s="18" t="str">
        <f>IF(B31&lt;&gt;"",IFERROR(VLOOKUP(B31,SignOnSheet!$D$5:$K$18,6,FALSE),"NON_LISTED"),"")</f>
        <v/>
      </c>
      <c r="I31" s="39" t="str">
        <f>IF(B31&lt;&gt;"",IFERROR(VLOOKUP(B31,SignOnSheet!$D$5:$K$18,2,FALSE),"NON_LISTED"),"")</f>
        <v/>
      </c>
      <c r="J31" s="18" t="str">
        <f t="shared" si="0"/>
        <v/>
      </c>
      <c r="K31" s="19" t="str">
        <f t="shared" si="1"/>
        <v/>
      </c>
      <c r="L31" s="19" t="str">
        <f t="shared" si="2"/>
        <v/>
      </c>
      <c r="M31" s="18" t="str">
        <f>IF(ISTEXT(C31),SignOnSheet!$U$22+1,IF(C31&lt;&gt;"",IFERROR(IF(L31&gt;0,RANK(L31,IF(L$6:L$56&gt;0,L$6:L$56,),1)-COUNTIF(L$6:L$56,"=0"),IF(L31&lt;&gt;"",SignOnSheet!$U$22+1,0)),0),""))</f>
        <v/>
      </c>
      <c r="N31" s="20" t="e">
        <f>IF(#REF!=N$5,IF(L31="",MAX($L$6:$L$56)+1,L31),"")</f>
        <v>#REF!</v>
      </c>
      <c r="O31" s="20"/>
      <c r="P31" s="20"/>
      <c r="Q31" s="20"/>
      <c r="R31" s="18"/>
      <c r="S31" s="20"/>
      <c r="T31" s="18"/>
    </row>
    <row r="32" spans="1:20" x14ac:dyDescent="0.2">
      <c r="A32" s="17">
        <f t="shared" si="3"/>
        <v>27</v>
      </c>
      <c r="B32" s="11"/>
      <c r="C32" s="11"/>
      <c r="D32" s="17" t="str">
        <f>IF(B32&lt;&gt;"",IFERROR(VLOOKUP(B32,SignOnSheet!$D$5:$N$18,7,FALSE),"NON_LISTED"),"")</f>
        <v/>
      </c>
      <c r="E32" s="18" t="str">
        <f>IF(B32&lt;&gt;"",IFERROR(VLOOKUP(B32,SignOnSheet!$D$5:$K$18,3,FALSE),"NON_LISTED"),"")</f>
        <v/>
      </c>
      <c r="F32" s="18" t="str">
        <f>IF(B32&lt;&gt;"",IFERROR(VLOOKUP(B32,SignOnSheet!$D$5:$K$18,4,FALSE),"NON_LISTED"),"")</f>
        <v/>
      </c>
      <c r="G32" s="18" t="str">
        <f>IF(B32&lt;&gt;"",IFERROR(VLOOKUP(B32,SignOnSheet!$D$5:$K$18,5,FALSE),"NON_LISTED"),"")</f>
        <v/>
      </c>
      <c r="H32" s="18" t="str">
        <f>IF(B32&lt;&gt;"",IFERROR(VLOOKUP(B32,SignOnSheet!$D$5:$K$18,6,FALSE),"NON_LISTED"),"")</f>
        <v/>
      </c>
      <c r="I32" s="39" t="str">
        <f>IF(B32&lt;&gt;"",IFERROR(VLOOKUP(B32,SignOnSheet!$D$5:$K$18,2,FALSE),"NON_LISTED"),"")</f>
        <v/>
      </c>
      <c r="J32" s="18" t="str">
        <f t="shared" si="0"/>
        <v/>
      </c>
      <c r="K32" s="19" t="str">
        <f t="shared" si="1"/>
        <v/>
      </c>
      <c r="L32" s="19" t="str">
        <f t="shared" si="2"/>
        <v/>
      </c>
      <c r="M32" s="18" t="str">
        <f>IF(ISTEXT(C32),SignOnSheet!$U$22+1,IF(C32&lt;&gt;"",IFERROR(IF(L32&gt;0,RANK(L32,IF(L$6:L$56&gt;0,L$6:L$56,),1)-COUNTIF(L$6:L$56,"=0"),IF(L32&lt;&gt;"",SignOnSheet!$U$22+1,0)),0),""))</f>
        <v/>
      </c>
      <c r="N32" s="20" t="e">
        <f>IF(#REF!=N$5,IF(L32="",MAX($L$6:$L$56)+1,L32),"")</f>
        <v>#REF!</v>
      </c>
      <c r="O32" s="20"/>
      <c r="P32" s="20"/>
      <c r="Q32" s="20"/>
      <c r="R32" s="18"/>
      <c r="S32" s="20"/>
      <c r="T32" s="18"/>
    </row>
    <row r="33" spans="1:20" x14ac:dyDescent="0.2">
      <c r="A33" s="17">
        <f t="shared" si="3"/>
        <v>28</v>
      </c>
      <c r="B33" s="11"/>
      <c r="C33" s="11"/>
      <c r="D33" s="17" t="str">
        <f>IF(B33&lt;&gt;"",IFERROR(VLOOKUP(B33,SignOnSheet!$D$5:$N$18,7,FALSE),"NON_LISTED"),"")</f>
        <v/>
      </c>
      <c r="E33" s="18" t="str">
        <f>IF(B33&lt;&gt;"",IFERROR(VLOOKUP(B33,SignOnSheet!$D$5:$K$18,3,FALSE),"NON_LISTED"),"")</f>
        <v/>
      </c>
      <c r="F33" s="18" t="str">
        <f>IF(B33&lt;&gt;"",IFERROR(VLOOKUP(B33,SignOnSheet!$D$5:$K$18,4,FALSE),"NON_LISTED"),"")</f>
        <v/>
      </c>
      <c r="G33" s="18" t="str">
        <f>IF(B33&lt;&gt;"",IFERROR(VLOOKUP(B33,SignOnSheet!$D$5:$K$18,5,FALSE),"NON_LISTED"),"")</f>
        <v/>
      </c>
      <c r="H33" s="18" t="str">
        <f>IF(B33&lt;&gt;"",IFERROR(VLOOKUP(B33,SignOnSheet!$D$5:$K$18,6,FALSE),"NON_LISTED"),"")</f>
        <v/>
      </c>
      <c r="I33" s="39" t="str">
        <f>IF(B33&lt;&gt;"",IFERROR(VLOOKUP(B33,SignOnSheet!$D$5:$K$18,2,FALSE),"NON_LISTED"),"")</f>
        <v/>
      </c>
      <c r="J33" s="18" t="str">
        <f t="shared" si="0"/>
        <v/>
      </c>
      <c r="K33" s="19" t="str">
        <f t="shared" si="1"/>
        <v/>
      </c>
      <c r="L33" s="19" t="str">
        <f t="shared" si="2"/>
        <v/>
      </c>
      <c r="M33" s="18" t="str">
        <f>IF(ISTEXT(C33),SignOnSheet!$U$22+1,IF(C33&lt;&gt;"",IFERROR(IF(L33&gt;0,RANK(L33,IF(L$6:L$56&gt;0,L$6:L$56,),1)-COUNTIF(L$6:L$56,"=0"),IF(L33&lt;&gt;"",SignOnSheet!$U$22+1,0)),0),""))</f>
        <v/>
      </c>
      <c r="N33" s="20" t="e">
        <f>IF(#REF!=N$5,IF(L33="",MAX($L$6:$L$56)+1,L33),"")</f>
        <v>#REF!</v>
      </c>
      <c r="O33" s="20"/>
      <c r="P33" s="20"/>
      <c r="Q33" s="20"/>
      <c r="R33" s="18"/>
      <c r="S33" s="20"/>
      <c r="T33" s="18"/>
    </row>
    <row r="34" spans="1:20" x14ac:dyDescent="0.2">
      <c r="A34" s="17">
        <f t="shared" si="3"/>
        <v>29</v>
      </c>
      <c r="B34" s="11"/>
      <c r="C34" s="11"/>
      <c r="D34" s="17" t="str">
        <f>IF(B34&lt;&gt;"",IFERROR(VLOOKUP(B34,SignOnSheet!$D$5:$N$18,7,FALSE),"NON_LISTED"),"")</f>
        <v/>
      </c>
      <c r="E34" s="18" t="str">
        <f>IF(B34&lt;&gt;"",IFERROR(VLOOKUP(B34,SignOnSheet!$D$5:$K$18,3,FALSE),"NON_LISTED"),"")</f>
        <v/>
      </c>
      <c r="F34" s="18" t="str">
        <f>IF(B34&lt;&gt;"",IFERROR(VLOOKUP(B34,SignOnSheet!$D$5:$K$18,4,FALSE),"NON_LISTED"),"")</f>
        <v/>
      </c>
      <c r="G34" s="18" t="str">
        <f>IF(B34&lt;&gt;"",IFERROR(VLOOKUP(B34,SignOnSheet!$D$5:$K$18,5,FALSE),"NON_LISTED"),"")</f>
        <v/>
      </c>
      <c r="H34" s="18" t="str">
        <f>IF(B34&lt;&gt;"",IFERROR(VLOOKUP(B34,SignOnSheet!$D$5:$K$18,6,FALSE),"NON_LISTED"),"")</f>
        <v/>
      </c>
      <c r="I34" s="39" t="str">
        <f>IF(B34&lt;&gt;"",IFERROR(VLOOKUP(B34,SignOnSheet!$D$5:$K$18,2,FALSE),"NON_LISTED"),"")</f>
        <v/>
      </c>
      <c r="J34" s="18" t="str">
        <f t="shared" si="0"/>
        <v/>
      </c>
      <c r="K34" s="19" t="str">
        <f t="shared" si="1"/>
        <v/>
      </c>
      <c r="L34" s="19" t="str">
        <f t="shared" si="2"/>
        <v/>
      </c>
      <c r="M34" s="18" t="str">
        <f>IF(ISTEXT(C34),SignOnSheet!$U$22+1,IF(C34&lt;&gt;"",IFERROR(IF(L34&gt;0,RANK(L34,IF(L$6:L$56&gt;0,L$6:L$56,),1)-COUNTIF(L$6:L$56,"=0"),IF(L34&lt;&gt;"",SignOnSheet!$U$22+1,0)),0),""))</f>
        <v/>
      </c>
      <c r="N34" s="20" t="e">
        <f>IF(#REF!=N$5,IF(L34="",MAX($L$6:$L$56)+1,L34),"")</f>
        <v>#REF!</v>
      </c>
      <c r="O34" s="20"/>
      <c r="P34" s="20"/>
      <c r="Q34" s="20"/>
      <c r="R34" s="18"/>
      <c r="S34" s="20"/>
      <c r="T34" s="18"/>
    </row>
    <row r="35" spans="1:20" x14ac:dyDescent="0.2">
      <c r="A35" s="17">
        <f t="shared" si="3"/>
        <v>30</v>
      </c>
      <c r="B35" s="11"/>
      <c r="C35" s="11"/>
      <c r="D35" s="17" t="str">
        <f>IF(B35&lt;&gt;"",IFERROR(VLOOKUP(B35,SignOnSheet!$D$5:$N$18,7,FALSE),"NON_LISTED"),"")</f>
        <v/>
      </c>
      <c r="E35" s="18" t="str">
        <f>IF(B35&lt;&gt;"",IFERROR(VLOOKUP(B35,SignOnSheet!$D$5:$K$18,3,FALSE),"NON_LISTED"),"")</f>
        <v/>
      </c>
      <c r="F35" s="18" t="str">
        <f>IF(B35&lt;&gt;"",IFERROR(VLOOKUP(B35,SignOnSheet!$D$5:$K$18,4,FALSE),"NON_LISTED"),"")</f>
        <v/>
      </c>
      <c r="G35" s="18" t="str">
        <f>IF(B35&lt;&gt;"",IFERROR(VLOOKUP(B35,SignOnSheet!$D$5:$K$18,5,FALSE),"NON_LISTED"),"")</f>
        <v/>
      </c>
      <c r="H35" s="18" t="str">
        <f>IF(B35&lt;&gt;"",IFERROR(VLOOKUP(B35,SignOnSheet!$D$5:$K$18,6,FALSE),"NON_LISTED"),"")</f>
        <v/>
      </c>
      <c r="I35" s="39" t="str">
        <f>IF(B35&lt;&gt;"",IFERROR(VLOOKUP(B35,SignOnSheet!$D$5:$K$18,2,FALSE),"NON_LISTED"),"")</f>
        <v/>
      </c>
      <c r="J35" s="18" t="str">
        <f t="shared" si="0"/>
        <v/>
      </c>
      <c r="K35" s="19" t="str">
        <f t="shared" si="1"/>
        <v/>
      </c>
      <c r="L35" s="19" t="str">
        <f t="shared" si="2"/>
        <v/>
      </c>
      <c r="M35" s="18" t="str">
        <f>IF(ISTEXT(C35),SignOnSheet!$U$22+1,IF(C35&lt;&gt;"",IFERROR(IF(L35&gt;0,RANK(L35,IF(L$6:L$56&gt;0,L$6:L$56,),1)-COUNTIF(L$6:L$56,"=0"),IF(L35&lt;&gt;"",SignOnSheet!$U$22+1,0)),0),""))</f>
        <v/>
      </c>
      <c r="N35" s="20" t="e">
        <f>IF(#REF!=N$5,IF(L35="",MAX($L$6:$L$56)+1,L35),"")</f>
        <v>#REF!</v>
      </c>
      <c r="O35" s="20"/>
      <c r="P35" s="20"/>
      <c r="Q35" s="20"/>
      <c r="R35" s="18"/>
      <c r="S35" s="20"/>
      <c r="T35" s="18"/>
    </row>
    <row r="36" spans="1:20" x14ac:dyDescent="0.2">
      <c r="A36" s="17">
        <f t="shared" si="3"/>
        <v>31</v>
      </c>
      <c r="B36" s="11"/>
      <c r="C36" s="11"/>
      <c r="D36" s="17" t="str">
        <f>IF(B36&lt;&gt;"",IFERROR(VLOOKUP(B36,SignOnSheet!$D$5:$N$18,7,FALSE),"NON_LISTED"),"")</f>
        <v/>
      </c>
      <c r="E36" s="18" t="str">
        <f>IF(B36&lt;&gt;"",IFERROR(VLOOKUP(B36,SignOnSheet!$D$5:$K$18,3,FALSE),"NON_LISTED"),"")</f>
        <v/>
      </c>
      <c r="F36" s="18" t="str">
        <f>IF(B36&lt;&gt;"",IFERROR(VLOOKUP(B36,SignOnSheet!$D$5:$K$18,4,FALSE),"NON_LISTED"),"")</f>
        <v/>
      </c>
      <c r="G36" s="18" t="str">
        <f>IF(B36&lt;&gt;"",IFERROR(VLOOKUP(B36,SignOnSheet!$D$5:$K$18,5,FALSE),"NON_LISTED"),"")</f>
        <v/>
      </c>
      <c r="H36" s="18" t="str">
        <f>IF(B36&lt;&gt;"",IFERROR(VLOOKUP(B36,SignOnSheet!$D$5:$K$18,6,FALSE),"NON_LISTED"),"")</f>
        <v/>
      </c>
      <c r="I36" s="39" t="str">
        <f>IF(B36&lt;&gt;"",IFERROR(VLOOKUP(B36,SignOnSheet!$D$5:$K$18,2,FALSE),"NON_LISTED"),"")</f>
        <v/>
      </c>
      <c r="J36" s="18" t="str">
        <f t="shared" si="0"/>
        <v/>
      </c>
      <c r="K36" s="19" t="str">
        <f t="shared" si="1"/>
        <v/>
      </c>
      <c r="L36" s="19" t="str">
        <f t="shared" si="2"/>
        <v/>
      </c>
      <c r="M36" s="18" t="str">
        <f>IF(ISTEXT(C36),SignOnSheet!$U$22+1,IF(C36&lt;&gt;"",IFERROR(IF(L36&gt;0,RANK(L36,IF(L$6:L$56&gt;0,L$6:L$56,),1)-COUNTIF(L$6:L$56,"=0"),IF(L36&lt;&gt;"",SignOnSheet!$U$22+1,0)),0),""))</f>
        <v/>
      </c>
      <c r="N36" s="20" t="e">
        <f>IF(#REF!=N$5,IF(L36="",MAX($L$6:$L$56)+1,L36),"")</f>
        <v>#REF!</v>
      </c>
      <c r="O36" s="20" t="str">
        <f t="shared" ref="O36:O56" si="4">IFERROR(IF(L36&lt;&gt;"",L36/I36,""),"")</f>
        <v/>
      </c>
      <c r="P36" s="20" t="str">
        <f t="shared" ref="P36:P56" si="5">IF(LEFT(B37,1)="D",COUNTA($C$6:$C$56)+1,IF(C37&lt;&gt;"",IFERROR(IF(O36&gt;0,RANK(O36,IF(O$6:O$56&gt;0,O$6:O$56,),1)-COUNTIF(O$6:O$56,"=0"),IF(O36&lt;&gt;"",COUNT($C$6:$C$56)+1,0)),0),""))</f>
        <v/>
      </c>
      <c r="Q36" s="20"/>
      <c r="R36" s="18"/>
      <c r="S36" s="20"/>
      <c r="T36" s="18"/>
    </row>
    <row r="37" spans="1:20" x14ac:dyDescent="0.2">
      <c r="A37" s="17">
        <f t="shared" si="3"/>
        <v>32</v>
      </c>
      <c r="B37" s="11"/>
      <c r="C37" s="11"/>
      <c r="D37" s="17" t="str">
        <f>IF(B37&lt;&gt;"",IFERROR(VLOOKUP(B37,SignOnSheet!$D$5:$N$18,7,FALSE),"NON_LISTED"),"")</f>
        <v/>
      </c>
      <c r="E37" s="18" t="str">
        <f>IF(B37&lt;&gt;"",IFERROR(VLOOKUP(B37,SignOnSheet!$D$5:$K$18,3,FALSE),"NON_LISTED"),"")</f>
        <v/>
      </c>
      <c r="F37" s="18" t="str">
        <f>IF(B37&lt;&gt;"",IFERROR(VLOOKUP(B37,SignOnSheet!$D$5:$K$18,4,FALSE),"NON_LISTED"),"")</f>
        <v/>
      </c>
      <c r="G37" s="18" t="str">
        <f>IF(B37&lt;&gt;"",IFERROR(VLOOKUP(B37,SignOnSheet!$D$5:$K$18,5,FALSE),"NON_LISTED"),"")</f>
        <v/>
      </c>
      <c r="H37" s="18" t="str">
        <f>IF(B37&lt;&gt;"",IFERROR(VLOOKUP(B37,SignOnSheet!$D$5:$K$18,6,FALSE),"NON_LISTED"),"")</f>
        <v/>
      </c>
      <c r="I37" s="39" t="str">
        <f>IF(B37&lt;&gt;"",IFERROR(VLOOKUP(B37,SignOnSheet!$D$5:$K$18,2,FALSE),"NON_LISTED"),"")</f>
        <v/>
      </c>
      <c r="J37" s="18" t="str">
        <f t="shared" si="0"/>
        <v/>
      </c>
      <c r="K37" s="19" t="str">
        <f t="shared" si="1"/>
        <v/>
      </c>
      <c r="L37" s="19" t="str">
        <f t="shared" si="2"/>
        <v/>
      </c>
      <c r="M37" s="18" t="str">
        <f>IF(ISTEXT(C37),SignOnSheet!$U$22+1,IF(C37&lt;&gt;"",IFERROR(IF(L37&gt;0,RANK(L37,IF(L$6:L$56&gt;0,L$6:L$56,),1)-COUNTIF(L$6:L$56,"=0"),IF(L37&lt;&gt;"",SignOnSheet!$U$22+1,0)),0),""))</f>
        <v/>
      </c>
      <c r="N37" s="20" t="e">
        <f>IF(#REF!=N$5,IF(L37="",MAX($L$6:$L$56)+1,L37),"")</f>
        <v>#REF!</v>
      </c>
      <c r="O37" s="20" t="str">
        <f t="shared" si="4"/>
        <v/>
      </c>
      <c r="P37" s="20" t="str">
        <f t="shared" si="5"/>
        <v/>
      </c>
      <c r="Q37" s="20"/>
      <c r="R37" s="18"/>
      <c r="S37" s="20"/>
      <c r="T37" s="18"/>
    </row>
    <row r="38" spans="1:20" x14ac:dyDescent="0.2">
      <c r="A38" s="17">
        <f t="shared" si="3"/>
        <v>33</v>
      </c>
      <c r="B38" s="11"/>
      <c r="C38" s="11"/>
      <c r="D38" s="17" t="str">
        <f>IF(B38&lt;&gt;"",IFERROR(VLOOKUP(B38,SignOnSheet!$D$5:$N$18,7,FALSE),"NON_LISTED"),"")</f>
        <v/>
      </c>
      <c r="E38" s="18" t="str">
        <f>IF(B38&lt;&gt;"",IFERROR(VLOOKUP(B38,SignOnSheet!$D$5:$K$18,3,FALSE),"NON_LISTED"),"")</f>
        <v/>
      </c>
      <c r="F38" s="18" t="str">
        <f>IF(B38&lt;&gt;"",IFERROR(VLOOKUP(B38,SignOnSheet!$D$5:$K$18,4,FALSE),"NON_LISTED"),"")</f>
        <v/>
      </c>
      <c r="G38" s="18" t="str">
        <f>IF(B38&lt;&gt;"",IFERROR(VLOOKUP(B38,SignOnSheet!$D$5:$K$18,5,FALSE),"NON_LISTED"),"")</f>
        <v/>
      </c>
      <c r="H38" s="18" t="str">
        <f>IF(B38&lt;&gt;"",IFERROR(VLOOKUP(B38,SignOnSheet!$D$5:$K$18,6,FALSE),"NON_LISTED"),"")</f>
        <v/>
      </c>
      <c r="I38" s="39" t="str">
        <f>IF(B38&lt;&gt;"",IFERROR(VLOOKUP(B38,SignOnSheet!$D$5:$K$18,2,FALSE),"NON_LISTED"),"")</f>
        <v/>
      </c>
      <c r="J38" s="18" t="str">
        <f t="shared" ref="J38:J56" si="6">IFERROR(IF(LEFT(C38,1)&lt;&gt;"D",IFERROR(RIGHT(C38,2)+LEFT(RIGHT(C38,4),2)*60+(C38-RIGHT(C38,4))/10000*3600-IF(G38="B",$J$4,$J$3),""),"" ),"")</f>
        <v/>
      </c>
      <c r="K38" s="19" t="str">
        <f t="shared" ref="K38:K56" si="7">IF(C38&lt;&gt;"",IFERROR(IF(C38&gt;0,RANK(J38,IF(J$6:J$56&gt;0,J$6:J$56,),1)-COUNTIF(J$6:J$56,"=0"),IF(C38="",COUNT(J$6:J$56)+1,0)),0),"")</f>
        <v/>
      </c>
      <c r="L38" s="19" t="str">
        <f t="shared" ref="L38:L56" si="8">IFERROR(IF(J38&lt;&gt;"",J38/F38,"")/H38,"")</f>
        <v/>
      </c>
      <c r="M38" s="18" t="str">
        <f>IF(ISTEXT(C38),SignOnSheet!$U$22+1,IF(C38&lt;&gt;"",IFERROR(IF(L38&gt;0,RANK(L38,IF(L$6:L$56&gt;0,L$6:L$56,),1)-COUNTIF(L$6:L$56,"=0"),IF(L38&lt;&gt;"",SignOnSheet!$U$22+1,0)),0),""))</f>
        <v/>
      </c>
      <c r="N38" s="20" t="e">
        <f>IF(#REF!=N$5,IF(L38="",MAX($L$6:$L$56)+1,L38),"")</f>
        <v>#REF!</v>
      </c>
      <c r="O38" s="20" t="str">
        <f t="shared" si="4"/>
        <v/>
      </c>
      <c r="P38" s="20" t="str">
        <f t="shared" si="5"/>
        <v/>
      </c>
      <c r="Q38" s="20"/>
      <c r="R38" s="18"/>
      <c r="S38" s="20"/>
      <c r="T38" s="18"/>
    </row>
    <row r="39" spans="1:20" x14ac:dyDescent="0.2">
      <c r="A39" s="17">
        <f t="shared" si="3"/>
        <v>34</v>
      </c>
      <c r="B39" s="11"/>
      <c r="C39" s="11"/>
      <c r="D39" s="17" t="str">
        <f>IF(B39&lt;&gt;"",IFERROR(VLOOKUP(B39,SignOnSheet!$D$5:$N$18,7,FALSE),"NON_LISTED"),"")</f>
        <v/>
      </c>
      <c r="E39" s="18" t="str">
        <f>IF(B39&lt;&gt;"",IFERROR(VLOOKUP(B39,SignOnSheet!$D$5:$K$18,3,FALSE),"NON_LISTED"),"")</f>
        <v/>
      </c>
      <c r="F39" s="18" t="str">
        <f>IF(B39&lt;&gt;"",IFERROR(VLOOKUP(B39,SignOnSheet!$D$5:$K$18,4,FALSE),"NON_LISTED"),"")</f>
        <v/>
      </c>
      <c r="G39" s="18" t="str">
        <f>IF(B39&lt;&gt;"",IFERROR(VLOOKUP(B39,SignOnSheet!$D$5:$K$18,5,FALSE),"NON_LISTED"),"")</f>
        <v/>
      </c>
      <c r="H39" s="18" t="str">
        <f>IF(B39&lt;&gt;"",IFERROR(VLOOKUP(B39,SignOnSheet!$D$5:$K$18,6,FALSE),"NON_LISTED"),"")</f>
        <v/>
      </c>
      <c r="I39" s="39" t="str">
        <f>IF(B39&lt;&gt;"",IFERROR(VLOOKUP(B39,SignOnSheet!$D$5:$K$18,2,FALSE),"NON_LISTED"),"")</f>
        <v/>
      </c>
      <c r="J39" s="18" t="str">
        <f t="shared" si="6"/>
        <v/>
      </c>
      <c r="K39" s="19" t="str">
        <f t="shared" si="7"/>
        <v/>
      </c>
      <c r="L39" s="19" t="str">
        <f t="shared" si="8"/>
        <v/>
      </c>
      <c r="M39" s="18" t="str">
        <f>IF(ISTEXT(C39),SignOnSheet!$U$22+1,IF(C39&lt;&gt;"",IFERROR(IF(L39&gt;0,RANK(L39,IF(L$6:L$56&gt;0,L$6:L$56,),1)-COUNTIF(L$6:L$56,"=0"),IF(L39&lt;&gt;"",SignOnSheet!$U$22+1,0)),0),""))</f>
        <v/>
      </c>
      <c r="N39" s="20" t="e">
        <f>IF(#REF!=N$5,IF(L39="",MAX($L$6:$L$56)+1,L39),"")</f>
        <v>#REF!</v>
      </c>
      <c r="O39" s="20" t="str">
        <f t="shared" si="4"/>
        <v/>
      </c>
      <c r="P39" s="20" t="str">
        <f t="shared" si="5"/>
        <v/>
      </c>
      <c r="Q39" s="20"/>
      <c r="R39" s="18"/>
      <c r="S39" s="20"/>
      <c r="T39" s="18"/>
    </row>
    <row r="40" spans="1:20" x14ac:dyDescent="0.2">
      <c r="A40" s="17">
        <f t="shared" ref="A40:A56" si="9">A39+1</f>
        <v>35</v>
      </c>
      <c r="B40" s="11"/>
      <c r="C40" s="11"/>
      <c r="D40" s="17" t="str">
        <f>IF(B40&lt;&gt;"",IFERROR(VLOOKUP(B40,SignOnSheet!$D$5:$N$18,7,FALSE),"NON_LISTED"),"")</f>
        <v/>
      </c>
      <c r="E40" s="18" t="str">
        <f>IF(B40&lt;&gt;"",IFERROR(VLOOKUP(B40,SignOnSheet!$D$5:$K$18,3,FALSE),"NON_LISTED"),"")</f>
        <v/>
      </c>
      <c r="F40" s="18" t="str">
        <f>IF(B40&lt;&gt;"",IFERROR(VLOOKUP(B40,SignOnSheet!$D$5:$K$18,4,FALSE),"NON_LISTED"),"")</f>
        <v/>
      </c>
      <c r="G40" s="18" t="str">
        <f>IF(B40&lt;&gt;"",IFERROR(VLOOKUP(B40,SignOnSheet!$D$5:$K$18,5,FALSE),"NON_LISTED"),"")</f>
        <v/>
      </c>
      <c r="H40" s="18" t="str">
        <f>IF(B40&lt;&gt;"",IFERROR(VLOOKUP(B40,SignOnSheet!$D$5:$K$18,6,FALSE),"NON_LISTED"),"")</f>
        <v/>
      </c>
      <c r="I40" s="39" t="str">
        <f>IF(B40&lt;&gt;"",IFERROR(VLOOKUP(B40,SignOnSheet!$D$5:$K$18,2,FALSE),"NON_LISTED"),"")</f>
        <v/>
      </c>
      <c r="J40" s="18" t="str">
        <f t="shared" si="6"/>
        <v/>
      </c>
      <c r="K40" s="19" t="str">
        <f t="shared" si="7"/>
        <v/>
      </c>
      <c r="L40" s="19" t="str">
        <f t="shared" si="8"/>
        <v/>
      </c>
      <c r="M40" s="18" t="str">
        <f>IF(ISTEXT(C40),SignOnSheet!$U$22+1,IF(C40&lt;&gt;"",IFERROR(IF(L40&gt;0,RANK(L40,IF(L$6:L$56&gt;0,L$6:L$56,),1)-COUNTIF(L$6:L$56,"=0"),IF(L40&lt;&gt;"",SignOnSheet!$U$22+1,0)),0),""))</f>
        <v/>
      </c>
      <c r="N40" s="20" t="e">
        <f>IF(#REF!=N$5,IF(L40="",MAX($L$6:$L$56)+1,L40),"")</f>
        <v>#REF!</v>
      </c>
      <c r="O40" s="20" t="str">
        <f t="shared" si="4"/>
        <v/>
      </c>
      <c r="P40" s="20" t="str">
        <f t="shared" si="5"/>
        <v/>
      </c>
      <c r="Q40" s="20"/>
      <c r="R40" s="18"/>
      <c r="S40" s="20"/>
      <c r="T40" s="18"/>
    </row>
    <row r="41" spans="1:20" x14ac:dyDescent="0.2">
      <c r="A41" s="17">
        <f t="shared" si="9"/>
        <v>36</v>
      </c>
      <c r="B41" s="11"/>
      <c r="C41" s="11"/>
      <c r="D41" s="17" t="str">
        <f>IF(B41&lt;&gt;"",IFERROR(VLOOKUP(B41,SignOnSheet!$D$5:$N$18,7,FALSE),"NON_LISTED"),"")</f>
        <v/>
      </c>
      <c r="E41" s="18" t="str">
        <f>IF(B41&lt;&gt;"",IFERROR(VLOOKUP(B41,SignOnSheet!$D$5:$K$18,3,FALSE),"NON_LISTED"),"")</f>
        <v/>
      </c>
      <c r="F41" s="18" t="str">
        <f>IF(B41&lt;&gt;"",IFERROR(VLOOKUP(B41,SignOnSheet!$D$5:$K$18,4,FALSE),"NON_LISTED"),"")</f>
        <v/>
      </c>
      <c r="G41" s="18" t="str">
        <f>IF(B41&lt;&gt;"",IFERROR(VLOOKUP(B41,SignOnSheet!$D$5:$K$18,5,FALSE),"NON_LISTED"),"")</f>
        <v/>
      </c>
      <c r="H41" s="18" t="str">
        <f>IF(B41&lt;&gt;"",IFERROR(VLOOKUP(B41,SignOnSheet!$D$5:$K$18,6,FALSE),"NON_LISTED"),"")</f>
        <v/>
      </c>
      <c r="I41" s="27" t="str">
        <f>IF(B41&lt;&gt;"",IFERROR(VLOOKUP(B41,SignOnSheet!$D$5:$K$18,2,FALSE),"NON_LISTED"),"")</f>
        <v/>
      </c>
      <c r="J41" s="18" t="str">
        <f t="shared" si="6"/>
        <v/>
      </c>
      <c r="K41" s="19" t="str">
        <f t="shared" si="7"/>
        <v/>
      </c>
      <c r="L41" s="19" t="str">
        <f t="shared" si="8"/>
        <v/>
      </c>
      <c r="M41" s="18" t="str">
        <f>IF(ISTEXT(C41),SignOnSheet!$U$22+1,IF(C41&lt;&gt;"",IFERROR(IF(L41&gt;0,RANK(L41,IF(L$6:L$56&gt;0,L$6:L$56,),1)-COUNTIF(L$6:L$56,"=0"),IF(L41&lt;&gt;"",SignOnSheet!$U$22+1,0)),0),""))</f>
        <v/>
      </c>
      <c r="N41" s="20" t="e">
        <f>IF(#REF!=N$5,IF(L41="",MAX($L$6:$L$56)+1,L41),"")</f>
        <v>#REF!</v>
      </c>
      <c r="O41" s="20" t="str">
        <f t="shared" si="4"/>
        <v/>
      </c>
      <c r="P41" s="20" t="str">
        <f t="shared" si="5"/>
        <v/>
      </c>
      <c r="Q41" s="20"/>
      <c r="R41" s="18"/>
      <c r="S41" s="20"/>
      <c r="T41" s="18"/>
    </row>
    <row r="42" spans="1:20" x14ac:dyDescent="0.2">
      <c r="A42" s="17">
        <f t="shared" si="9"/>
        <v>37</v>
      </c>
      <c r="B42" s="11"/>
      <c r="C42" s="11"/>
      <c r="D42" s="17" t="str">
        <f>IF(B42&lt;&gt;"",IFERROR(VLOOKUP(B42,SignOnSheet!$D$5:$N$18,7,FALSE),"NON_LISTED"),"")</f>
        <v/>
      </c>
      <c r="E42" s="18" t="str">
        <f>IF(B42&lt;&gt;"",IFERROR(VLOOKUP(B42,SignOnSheet!$D$5:$K$18,3,FALSE),"NON_LISTED"),"")</f>
        <v/>
      </c>
      <c r="F42" s="18" t="str">
        <f>IF(B42&lt;&gt;"",IFERROR(VLOOKUP(B42,SignOnSheet!$D$5:$K$18,4,FALSE),"NON_LISTED"),"")</f>
        <v/>
      </c>
      <c r="G42" s="18" t="str">
        <f>IF(B42&lt;&gt;"",IFERROR(VLOOKUP(B42,SignOnSheet!$D$5:$K$18,5,FALSE),"NON_LISTED"),"")</f>
        <v/>
      </c>
      <c r="H42" s="18" t="str">
        <f>IF(B42&lt;&gt;"",IFERROR(VLOOKUP(B42,SignOnSheet!$D$5:$K$18,6,FALSE),"NON_LISTED"),"")</f>
        <v/>
      </c>
      <c r="I42" s="27" t="str">
        <f>IF(B42&lt;&gt;"",IFERROR(VLOOKUP(B42,SignOnSheet!$D$5:$K$18,2,FALSE),"NON_LISTED"),"")</f>
        <v/>
      </c>
      <c r="J42" s="18" t="str">
        <f t="shared" si="6"/>
        <v/>
      </c>
      <c r="K42" s="19" t="str">
        <f t="shared" si="7"/>
        <v/>
      </c>
      <c r="L42" s="19" t="str">
        <f t="shared" si="8"/>
        <v/>
      </c>
      <c r="M42" s="18" t="str">
        <f>IF(ISTEXT(C42),SignOnSheet!$U$22+1,IF(C42&lt;&gt;"",IFERROR(IF(L42&gt;0,RANK(L42,IF(L$6:L$56&gt;0,L$6:L$56,),1)-COUNTIF(L$6:L$56,"=0"),IF(L42&lt;&gt;"",SignOnSheet!$U$22+1,0)),0),""))</f>
        <v/>
      </c>
      <c r="N42" s="20" t="e">
        <f>IF(#REF!=N$5,IF(L42="",MAX($L$6:$L$56)+1,L42),"")</f>
        <v>#REF!</v>
      </c>
      <c r="O42" s="20" t="str">
        <f t="shared" si="4"/>
        <v/>
      </c>
      <c r="P42" s="20" t="str">
        <f t="shared" si="5"/>
        <v/>
      </c>
      <c r="Q42" s="20"/>
      <c r="R42" s="18"/>
      <c r="S42" s="20"/>
      <c r="T42" s="18"/>
    </row>
    <row r="43" spans="1:20" x14ac:dyDescent="0.2">
      <c r="A43" s="17">
        <f t="shared" si="9"/>
        <v>38</v>
      </c>
      <c r="B43" s="11"/>
      <c r="C43" s="11"/>
      <c r="D43" s="17" t="str">
        <f>IF(B43&lt;&gt;"",IFERROR(VLOOKUP(B43,SignOnSheet!$D$5:$N$18,7,FALSE),"NON_LISTED"),"")</f>
        <v/>
      </c>
      <c r="E43" s="18" t="str">
        <f>IF(B43&lt;&gt;"",IFERROR(VLOOKUP(B43,SignOnSheet!$D$5:$K$18,3,FALSE),"NON_LISTED"),"")</f>
        <v/>
      </c>
      <c r="F43" s="18" t="str">
        <f>IF(B43&lt;&gt;"",IFERROR(VLOOKUP(B43,SignOnSheet!$D$5:$K$18,4,FALSE),"NON_LISTED"),"")</f>
        <v/>
      </c>
      <c r="G43" s="18" t="str">
        <f>IF(B43&lt;&gt;"",IFERROR(VLOOKUP(B43,SignOnSheet!$D$5:$K$18,5,FALSE),"NON_LISTED"),"")</f>
        <v/>
      </c>
      <c r="H43" s="18" t="str">
        <f>IF(B43&lt;&gt;"",IFERROR(VLOOKUP(B43,SignOnSheet!$D$5:$K$18,6,FALSE),"NON_LISTED"),"")</f>
        <v/>
      </c>
      <c r="I43" s="27" t="str">
        <f>IF(B43&lt;&gt;"",IFERROR(VLOOKUP(B43,SignOnSheet!$D$5:$K$18,2,FALSE),"NON_LISTED"),"")</f>
        <v/>
      </c>
      <c r="J43" s="18" t="str">
        <f t="shared" si="6"/>
        <v/>
      </c>
      <c r="K43" s="19" t="str">
        <f t="shared" si="7"/>
        <v/>
      </c>
      <c r="L43" s="19" t="str">
        <f t="shared" si="8"/>
        <v/>
      </c>
      <c r="M43" s="18" t="str">
        <f>IF(ISTEXT(C43),SignOnSheet!$U$22+1,IF(C43&lt;&gt;"",IFERROR(IF(L43&gt;0,RANK(L43,IF(L$6:L$56&gt;0,L$6:L$56,),1)-COUNTIF(L$6:L$56,"=0"),IF(L43&lt;&gt;"",SignOnSheet!$U$22+1,0)),0),""))</f>
        <v/>
      </c>
      <c r="N43" s="20" t="e">
        <f>IF(#REF!=N$5,IF(L43="",MAX($L$6:$L$56)+1,L43),"")</f>
        <v>#REF!</v>
      </c>
      <c r="O43" s="20" t="str">
        <f t="shared" si="4"/>
        <v/>
      </c>
      <c r="P43" s="20" t="str">
        <f t="shared" si="5"/>
        <v/>
      </c>
      <c r="Q43" s="20"/>
      <c r="R43" s="18"/>
      <c r="S43" s="20"/>
      <c r="T43" s="18"/>
    </row>
    <row r="44" spans="1:20" x14ac:dyDescent="0.2">
      <c r="A44" s="17">
        <f t="shared" si="9"/>
        <v>39</v>
      </c>
      <c r="B44" s="11"/>
      <c r="C44" s="11"/>
      <c r="D44" s="17" t="str">
        <f>IF(B44&lt;&gt;"",IFERROR(VLOOKUP(B44,SignOnSheet!$D$5:$N$18,7,FALSE),"NON_LISTED"),"")</f>
        <v/>
      </c>
      <c r="E44" s="18" t="str">
        <f>IF(B44&lt;&gt;"",IFERROR(VLOOKUP(B44,SignOnSheet!$D$5:$K$18,3,FALSE),"NON_LISTED"),"")</f>
        <v/>
      </c>
      <c r="F44" s="18" t="str">
        <f>IF(B44&lt;&gt;"",IFERROR(VLOOKUP(B44,SignOnSheet!$D$5:$K$18,4,FALSE),"NON_LISTED"),"")</f>
        <v/>
      </c>
      <c r="G44" s="18" t="str">
        <f>IF(B44&lt;&gt;"",IFERROR(VLOOKUP(B44,SignOnSheet!$D$5:$K$18,5,FALSE),"NON_LISTED"),"")</f>
        <v/>
      </c>
      <c r="H44" s="18" t="str">
        <f>IF(B44&lt;&gt;"",IFERROR(VLOOKUP(B44,SignOnSheet!$D$5:$K$18,6,FALSE),"NON_LISTED"),"")</f>
        <v/>
      </c>
      <c r="I44" s="27" t="str">
        <f>IF(B44&lt;&gt;"",IFERROR(VLOOKUP(B44,SignOnSheet!$D$5:$K$18,2,FALSE),"NON_LISTED"),"")</f>
        <v/>
      </c>
      <c r="J44" s="18" t="str">
        <f t="shared" si="6"/>
        <v/>
      </c>
      <c r="K44" s="19" t="str">
        <f t="shared" si="7"/>
        <v/>
      </c>
      <c r="L44" s="19" t="str">
        <f t="shared" si="8"/>
        <v/>
      </c>
      <c r="M44" s="18" t="str">
        <f>IF(ISTEXT(C44),SignOnSheet!$U$22+1,IF(C44&lt;&gt;"",IFERROR(IF(L44&gt;0,RANK(L44,IF(L$6:L$56&gt;0,L$6:L$56,),1)-COUNTIF(L$6:L$56,"=0"),IF(L44&lt;&gt;"",SignOnSheet!$U$22+1,0)),0),""))</f>
        <v/>
      </c>
      <c r="N44" s="20" t="e">
        <f>IF(#REF!=N$5,IF(L44="",MAX($L$6:$L$56)+1,L44),"")</f>
        <v>#REF!</v>
      </c>
      <c r="O44" s="20" t="str">
        <f t="shared" si="4"/>
        <v/>
      </c>
      <c r="P44" s="20" t="str">
        <f t="shared" si="5"/>
        <v/>
      </c>
      <c r="Q44" s="20"/>
      <c r="R44" s="18"/>
      <c r="S44" s="20"/>
      <c r="T44" s="18"/>
    </row>
    <row r="45" spans="1:20" x14ac:dyDescent="0.2">
      <c r="A45" s="17">
        <f t="shared" si="9"/>
        <v>40</v>
      </c>
      <c r="B45" s="11"/>
      <c r="C45" s="11"/>
      <c r="D45" s="17" t="str">
        <f>IF(B45&lt;&gt;"",IFERROR(VLOOKUP(B45,SignOnSheet!$D$5:$N$18,7,FALSE),"NON_LISTED"),"")</f>
        <v/>
      </c>
      <c r="E45" s="18" t="str">
        <f>IF(B45&lt;&gt;"",IFERROR(VLOOKUP(B45,SignOnSheet!$D$5:$K$18,3,FALSE),"NON_LISTED"),"")</f>
        <v/>
      </c>
      <c r="F45" s="18" t="str">
        <f>IF(B45&lt;&gt;"",IFERROR(VLOOKUP(B45,SignOnSheet!$D$5:$K$18,4,FALSE),"NON_LISTED"),"")</f>
        <v/>
      </c>
      <c r="G45" s="18" t="str">
        <f>IF(B45&lt;&gt;"",IFERROR(VLOOKUP(B45,SignOnSheet!$D$5:$K$18,5,FALSE),"NON_LISTED"),"")</f>
        <v/>
      </c>
      <c r="H45" s="18" t="str">
        <f>IF(B45&lt;&gt;"",IFERROR(VLOOKUP(B45,SignOnSheet!$D$5:$K$18,6,FALSE),"NON_LISTED"),"")</f>
        <v/>
      </c>
      <c r="I45" s="27" t="str">
        <f>IF(B45&lt;&gt;"",IFERROR(VLOOKUP(B45,SignOnSheet!$D$5:$K$18,2,FALSE),"NON_LISTED"),"")</f>
        <v/>
      </c>
      <c r="J45" s="18" t="str">
        <f t="shared" si="6"/>
        <v/>
      </c>
      <c r="K45" s="19" t="str">
        <f t="shared" si="7"/>
        <v/>
      </c>
      <c r="L45" s="19" t="str">
        <f t="shared" si="8"/>
        <v/>
      </c>
      <c r="M45" s="18" t="str">
        <f>IF(ISTEXT(C45),SignOnSheet!$U$22+1,IF(C45&lt;&gt;"",IFERROR(IF(L45&gt;0,RANK(L45,IF(L$6:L$56&gt;0,L$6:L$56,),1)-COUNTIF(L$6:L$56,"=0"),IF(L45&lt;&gt;"",SignOnSheet!$U$22+1,0)),0),""))</f>
        <v/>
      </c>
      <c r="N45" s="20" t="e">
        <f>IF(#REF!=N$5,IF(L45="",MAX($L$6:$L$56)+1,L45),"")</f>
        <v>#REF!</v>
      </c>
      <c r="O45" s="20" t="str">
        <f t="shared" si="4"/>
        <v/>
      </c>
      <c r="P45" s="20" t="str">
        <f t="shared" si="5"/>
        <v/>
      </c>
      <c r="Q45" s="20"/>
      <c r="R45" s="18"/>
      <c r="S45" s="20"/>
      <c r="T45" s="18"/>
    </row>
    <row r="46" spans="1:20" x14ac:dyDescent="0.2">
      <c r="A46" s="17">
        <f t="shared" si="9"/>
        <v>41</v>
      </c>
      <c r="B46" s="11"/>
      <c r="C46" s="11"/>
      <c r="D46" s="17" t="str">
        <f>IF(B46&lt;&gt;"",IFERROR(VLOOKUP(B46,SignOnSheet!$D$5:$N$18,7,FALSE),"NON_LISTED"),"")</f>
        <v/>
      </c>
      <c r="E46" s="18" t="str">
        <f>IF(B46&lt;&gt;"",IFERROR(VLOOKUP(B46,SignOnSheet!$D$5:$K$18,3,FALSE),"NON_LISTED"),"")</f>
        <v/>
      </c>
      <c r="F46" s="18" t="str">
        <f>IF(B46&lt;&gt;"",IFERROR(VLOOKUP(B46,SignOnSheet!$D$5:$K$18,4,FALSE),"NON_LISTED"),"")</f>
        <v/>
      </c>
      <c r="G46" s="18" t="str">
        <f>IF(B46&lt;&gt;"",IFERROR(VLOOKUP(B46,SignOnSheet!$D$5:$K$18,5,FALSE),"NON_LISTED"),"")</f>
        <v/>
      </c>
      <c r="H46" s="18" t="str">
        <f>IF(B46&lt;&gt;"",IFERROR(VLOOKUP(B46,SignOnSheet!$D$5:$K$18,6,FALSE),"NON_LISTED"),"")</f>
        <v/>
      </c>
      <c r="I46" s="27" t="str">
        <f>IF(B46&lt;&gt;"",IFERROR(VLOOKUP(B46,SignOnSheet!$D$5:$K$18,2,FALSE),"NON_LISTED"),"")</f>
        <v/>
      </c>
      <c r="J46" s="18" t="str">
        <f t="shared" si="6"/>
        <v/>
      </c>
      <c r="K46" s="19" t="str">
        <f t="shared" si="7"/>
        <v/>
      </c>
      <c r="L46" s="19" t="str">
        <f t="shared" si="8"/>
        <v/>
      </c>
      <c r="M46" s="18" t="str">
        <f>IF(ISTEXT(C46),SignOnSheet!$U$22+1,IF(C46&lt;&gt;"",IFERROR(IF(L46&gt;0,RANK(L46,IF(L$6:L$56&gt;0,L$6:L$56,),1)-COUNTIF(L$6:L$56,"=0"),IF(L46&lt;&gt;"",SignOnSheet!$U$22+1,0)),0),""))</f>
        <v/>
      </c>
      <c r="N46" s="20" t="e">
        <f>IF(#REF!=N$5,IF(L46="",MAX($L$6:$L$56)+1,L46),"")</f>
        <v>#REF!</v>
      </c>
      <c r="O46" s="20" t="str">
        <f t="shared" si="4"/>
        <v/>
      </c>
      <c r="P46" s="20" t="str">
        <f t="shared" si="5"/>
        <v/>
      </c>
      <c r="Q46" s="20"/>
      <c r="R46" s="18"/>
      <c r="S46" s="20"/>
      <c r="T46" s="18"/>
    </row>
    <row r="47" spans="1:20" x14ac:dyDescent="0.2">
      <c r="A47" s="17">
        <f t="shared" si="9"/>
        <v>42</v>
      </c>
      <c r="B47" s="11"/>
      <c r="C47" s="11"/>
      <c r="D47" s="17" t="str">
        <f>IF(B47&lt;&gt;"",IFERROR(VLOOKUP(B47,SignOnSheet!$D$5:$N$18,7,FALSE),"NON_LISTED"),"")</f>
        <v/>
      </c>
      <c r="E47" s="18" t="str">
        <f>IF(B47&lt;&gt;"",IFERROR(VLOOKUP(B47,SignOnSheet!$D$5:$K$18,3,FALSE),"NON_LISTED"),"")</f>
        <v/>
      </c>
      <c r="F47" s="18" t="str">
        <f>IF(B47&lt;&gt;"",IFERROR(VLOOKUP(B47,SignOnSheet!$D$5:$K$18,4,FALSE),"NON_LISTED"),"")</f>
        <v/>
      </c>
      <c r="G47" s="18" t="str">
        <f>IF(B47&lt;&gt;"",IFERROR(VLOOKUP(B47,SignOnSheet!$D$5:$K$18,5,FALSE),"NON_LISTED"),"")</f>
        <v/>
      </c>
      <c r="H47" s="18" t="str">
        <f>IF(B47&lt;&gt;"",IFERROR(VLOOKUP(B47,SignOnSheet!$D$5:$K$18,6,FALSE),"NON_LISTED"),"")</f>
        <v/>
      </c>
      <c r="I47" s="27" t="str">
        <f>IF(B47&lt;&gt;"",IFERROR(VLOOKUP(B47,SignOnSheet!$D$5:$K$18,2,FALSE),"NON_LISTED"),"")</f>
        <v/>
      </c>
      <c r="J47" s="18" t="str">
        <f t="shared" si="6"/>
        <v/>
      </c>
      <c r="K47" s="19" t="str">
        <f t="shared" si="7"/>
        <v/>
      </c>
      <c r="L47" s="19" t="str">
        <f t="shared" si="8"/>
        <v/>
      </c>
      <c r="M47" s="18" t="str">
        <f>IF(ISTEXT(C47),SignOnSheet!$U$22+1,IF(C47&lt;&gt;"",IFERROR(IF(L47&gt;0,RANK(L47,IF(L$6:L$56&gt;0,L$6:L$56,),1)-COUNTIF(L$6:L$56,"=0"),IF(L47&lt;&gt;"",SignOnSheet!$U$22+1,0)),0),""))</f>
        <v/>
      </c>
      <c r="N47" s="20" t="e">
        <f>IF(#REF!=N$5,IF(L47="",MAX($L$6:$L$56)+1,L47),"")</f>
        <v>#REF!</v>
      </c>
      <c r="O47" s="20" t="str">
        <f t="shared" si="4"/>
        <v/>
      </c>
      <c r="P47" s="20" t="str">
        <f t="shared" si="5"/>
        <v/>
      </c>
      <c r="Q47" s="20"/>
      <c r="R47" s="18"/>
      <c r="S47" s="20"/>
      <c r="T47" s="18"/>
    </row>
    <row r="48" spans="1:20" x14ac:dyDescent="0.2">
      <c r="A48" s="17">
        <f t="shared" si="9"/>
        <v>43</v>
      </c>
      <c r="B48" s="11"/>
      <c r="C48" s="11"/>
      <c r="D48" s="17" t="str">
        <f>IF(B48&lt;&gt;"",IFERROR(VLOOKUP(B48,SignOnSheet!$D$5:$N$18,7,FALSE),"NON_LISTED"),"")</f>
        <v/>
      </c>
      <c r="E48" s="18" t="str">
        <f>IF(B48&lt;&gt;"",IFERROR(VLOOKUP(B48,SignOnSheet!$D$5:$K$18,3,FALSE),"NON_LISTED"),"")</f>
        <v/>
      </c>
      <c r="F48" s="18" t="str">
        <f>IF(B48&lt;&gt;"",IFERROR(VLOOKUP(B48,SignOnSheet!$D$5:$K$18,4,FALSE),"NON_LISTED"),"")</f>
        <v/>
      </c>
      <c r="G48" s="18" t="str">
        <f>IF(B48&lt;&gt;"",IFERROR(VLOOKUP(B48,SignOnSheet!$D$5:$K$18,5,FALSE),"NON_LISTED"),"")</f>
        <v/>
      </c>
      <c r="H48" s="18" t="str">
        <f>IF(B48&lt;&gt;"",IFERROR(VLOOKUP(B48,SignOnSheet!$D$5:$K$18,6,FALSE),"NON_LISTED"),"")</f>
        <v/>
      </c>
      <c r="I48" s="27" t="str">
        <f>IF(B48&lt;&gt;"",IFERROR(VLOOKUP(B48,SignOnSheet!$D$5:$K$18,2,FALSE),"NON_LISTED"),"")</f>
        <v/>
      </c>
      <c r="J48" s="18" t="str">
        <f t="shared" si="6"/>
        <v/>
      </c>
      <c r="K48" s="19" t="str">
        <f t="shared" si="7"/>
        <v/>
      </c>
      <c r="L48" s="19" t="str">
        <f t="shared" si="8"/>
        <v/>
      </c>
      <c r="M48" s="18" t="str">
        <f>IF(ISTEXT(C48),SignOnSheet!$U$22+1,IF(C48&lt;&gt;"",IFERROR(IF(L48&gt;0,RANK(L48,IF(L$6:L$56&gt;0,L$6:L$56,),1)-COUNTIF(L$6:L$56,"=0"),IF(L48&lt;&gt;"",SignOnSheet!$U$22+1,0)),0),""))</f>
        <v/>
      </c>
      <c r="N48" s="20" t="e">
        <f>IF(#REF!=N$5,IF(L48="",MAX($L$6:$L$56)+1,L48),"")</f>
        <v>#REF!</v>
      </c>
      <c r="O48" s="20" t="str">
        <f t="shared" si="4"/>
        <v/>
      </c>
      <c r="P48" s="20" t="str">
        <f t="shared" si="5"/>
        <v/>
      </c>
      <c r="Q48" s="20"/>
      <c r="R48" s="18"/>
      <c r="S48" s="20"/>
      <c r="T48" s="18"/>
    </row>
    <row r="49" spans="1:20" x14ac:dyDescent="0.2">
      <c r="A49" s="17">
        <f t="shared" si="9"/>
        <v>44</v>
      </c>
      <c r="B49" s="11"/>
      <c r="C49" s="11"/>
      <c r="D49" s="17" t="str">
        <f>IF(B49&lt;&gt;"",IFERROR(VLOOKUP(B49,SignOnSheet!$D$5:$N$18,7,FALSE),"NON_LISTED"),"")</f>
        <v/>
      </c>
      <c r="E49" s="18" t="str">
        <f>IF(B49&lt;&gt;"",IFERROR(VLOOKUP(B49,SignOnSheet!$D$5:$K$18,3,FALSE),"NON_LISTED"),"")</f>
        <v/>
      </c>
      <c r="F49" s="18" t="str">
        <f>IF(B49&lt;&gt;"",IFERROR(VLOOKUP(B49,SignOnSheet!$D$5:$K$18,4,FALSE),"NON_LISTED"),"")</f>
        <v/>
      </c>
      <c r="G49" s="18" t="str">
        <f>IF(B49&lt;&gt;"",IFERROR(VLOOKUP(B49,SignOnSheet!$D$5:$K$18,5,FALSE),"NON_LISTED"),"")</f>
        <v/>
      </c>
      <c r="H49" s="18" t="str">
        <f>IF(B49&lt;&gt;"",IFERROR(VLOOKUP(B49,SignOnSheet!$D$5:$K$18,6,FALSE),"NON_LISTED"),"")</f>
        <v/>
      </c>
      <c r="I49" s="27" t="str">
        <f>IF(B49&lt;&gt;"",IFERROR(VLOOKUP(B49,SignOnSheet!$D$5:$K$18,2,FALSE),"NON_LISTED"),"")</f>
        <v/>
      </c>
      <c r="J49" s="18" t="str">
        <f t="shared" si="6"/>
        <v/>
      </c>
      <c r="K49" s="19" t="str">
        <f t="shared" si="7"/>
        <v/>
      </c>
      <c r="L49" s="19" t="str">
        <f t="shared" si="8"/>
        <v/>
      </c>
      <c r="M49" s="18" t="str">
        <f>IF(ISTEXT(C49),SignOnSheet!$U$22+1,IF(C49&lt;&gt;"",IFERROR(IF(L49&gt;0,RANK(L49,IF(L$6:L$56&gt;0,L$6:L$56,),1)-COUNTIF(L$6:L$56,"=0"),IF(L49&lt;&gt;"",SignOnSheet!$U$22+1,0)),0),""))</f>
        <v/>
      </c>
      <c r="N49" s="20" t="e">
        <f>IF(#REF!=N$5,IF(L49="",MAX($L$6:$L$56)+1,L49),"")</f>
        <v>#REF!</v>
      </c>
      <c r="O49" s="20" t="str">
        <f t="shared" si="4"/>
        <v/>
      </c>
      <c r="P49" s="20" t="str">
        <f t="shared" si="5"/>
        <v/>
      </c>
      <c r="Q49" s="20"/>
      <c r="R49" s="18"/>
      <c r="S49" s="20"/>
      <c r="T49" s="18"/>
    </row>
    <row r="50" spans="1:20" x14ac:dyDescent="0.2">
      <c r="A50" s="17">
        <f t="shared" si="9"/>
        <v>45</v>
      </c>
      <c r="B50" s="11"/>
      <c r="C50" s="11"/>
      <c r="D50" s="17" t="str">
        <f>IF(B50&lt;&gt;"",IFERROR(VLOOKUP(B50,SignOnSheet!$D$5:$N$18,7,FALSE),"NON_LISTED"),"")</f>
        <v/>
      </c>
      <c r="E50" s="18" t="str">
        <f>IF(B50&lt;&gt;"",IFERROR(VLOOKUP(B50,SignOnSheet!$D$5:$K$18,3,FALSE),"NON_LISTED"),"")</f>
        <v/>
      </c>
      <c r="F50" s="18" t="str">
        <f>IF(B50&lt;&gt;"",IFERROR(VLOOKUP(B50,SignOnSheet!$D$5:$K$18,4,FALSE),"NON_LISTED"),"")</f>
        <v/>
      </c>
      <c r="G50" s="18" t="str">
        <f>IF(B50&lt;&gt;"",IFERROR(VLOOKUP(B50,SignOnSheet!$D$5:$K$18,5,FALSE),"NON_LISTED"),"")</f>
        <v/>
      </c>
      <c r="H50" s="18" t="str">
        <f>IF(B50&lt;&gt;"",IFERROR(VLOOKUP(B50,SignOnSheet!$D$5:$K$18,6,FALSE),"NON_LISTED"),"")</f>
        <v/>
      </c>
      <c r="I50" s="27" t="str">
        <f>IF(B50&lt;&gt;"",IFERROR(VLOOKUP(B50,SignOnSheet!$D$5:$K$18,2,FALSE),"NON_LISTED"),"")</f>
        <v/>
      </c>
      <c r="J50" s="18" t="str">
        <f t="shared" si="6"/>
        <v/>
      </c>
      <c r="K50" s="19" t="str">
        <f t="shared" si="7"/>
        <v/>
      </c>
      <c r="L50" s="19" t="str">
        <f t="shared" si="8"/>
        <v/>
      </c>
      <c r="M50" s="18" t="str">
        <f>IF(ISTEXT(C50),SignOnSheet!$U$22+1,IF(C50&lt;&gt;"",IFERROR(IF(L50&gt;0,RANK(L50,IF(L$6:L$56&gt;0,L$6:L$56,),1)-COUNTIF(L$6:L$56,"=0"),IF(L50&lt;&gt;"",SignOnSheet!$U$22+1,0)),0),""))</f>
        <v/>
      </c>
      <c r="N50" s="20" t="e">
        <f>IF(#REF!=N$5,IF(L50="",MAX($L$6:$L$56)+1,L50),"")</f>
        <v>#REF!</v>
      </c>
      <c r="O50" s="20" t="str">
        <f t="shared" si="4"/>
        <v/>
      </c>
      <c r="P50" s="20" t="str">
        <f t="shared" si="5"/>
        <v/>
      </c>
      <c r="Q50" s="20"/>
      <c r="R50" s="18"/>
      <c r="S50" s="20"/>
      <c r="T50" s="18"/>
    </row>
    <row r="51" spans="1:20" x14ac:dyDescent="0.2">
      <c r="A51" s="17">
        <f t="shared" si="9"/>
        <v>46</v>
      </c>
      <c r="B51" s="11"/>
      <c r="C51" s="11"/>
      <c r="D51" s="17" t="str">
        <f>IF(B51&lt;&gt;"",IFERROR(VLOOKUP(B51,SignOnSheet!$D$5:$N$18,7,FALSE),"NON_LISTED"),"")</f>
        <v/>
      </c>
      <c r="E51" s="18" t="str">
        <f>IF(B51&lt;&gt;"",IFERROR(VLOOKUP(B51,SignOnSheet!$D$5:$K$18,3,FALSE),"NON_LISTED"),"")</f>
        <v/>
      </c>
      <c r="F51" s="18" t="str">
        <f>IF(B51&lt;&gt;"",IFERROR(VLOOKUP(B51,SignOnSheet!$D$5:$K$18,4,FALSE),"NON_LISTED"),"")</f>
        <v/>
      </c>
      <c r="G51" s="18" t="str">
        <f>IF(B51&lt;&gt;"",IFERROR(VLOOKUP(B51,SignOnSheet!$D$5:$K$18,5,FALSE),"NON_LISTED"),"")</f>
        <v/>
      </c>
      <c r="H51" s="18" t="str">
        <f>IF(B51&lt;&gt;"",IFERROR(VLOOKUP(B51,SignOnSheet!$D$5:$K$18,6,FALSE),"NON_LISTED"),"")</f>
        <v/>
      </c>
      <c r="I51" s="27" t="str">
        <f>IF(B51&lt;&gt;"",IFERROR(VLOOKUP(B51,SignOnSheet!$D$5:$K$18,2,FALSE),"NON_LISTED"),"")</f>
        <v/>
      </c>
      <c r="J51" s="18" t="str">
        <f t="shared" si="6"/>
        <v/>
      </c>
      <c r="K51" s="19" t="str">
        <f t="shared" si="7"/>
        <v/>
      </c>
      <c r="L51" s="19" t="str">
        <f t="shared" si="8"/>
        <v/>
      </c>
      <c r="M51" s="18" t="str">
        <f>IF(ISTEXT(C51),SignOnSheet!$U$22+1,IF(C51&lt;&gt;"",IFERROR(IF(L51&gt;0,RANK(L51,IF(L$6:L$56&gt;0,L$6:L$56,),1)-COUNTIF(L$6:L$56,"=0"),IF(L51&lt;&gt;"",SignOnSheet!$U$22+1,0)),0),""))</f>
        <v/>
      </c>
      <c r="N51" s="20" t="e">
        <f>IF(#REF!=N$5,IF(L51="",MAX($L$6:$L$56)+1,L51),"")</f>
        <v>#REF!</v>
      </c>
      <c r="O51" s="20" t="str">
        <f t="shared" si="4"/>
        <v/>
      </c>
      <c r="P51" s="20" t="str">
        <f t="shared" si="5"/>
        <v/>
      </c>
      <c r="Q51" s="20"/>
      <c r="R51" s="18"/>
      <c r="S51" s="20"/>
      <c r="T51" s="18"/>
    </row>
    <row r="52" spans="1:20" x14ac:dyDescent="0.2">
      <c r="A52" s="17">
        <f t="shared" si="9"/>
        <v>47</v>
      </c>
      <c r="B52" s="11"/>
      <c r="C52" s="11"/>
      <c r="D52" s="17" t="str">
        <f>IF(B52&lt;&gt;"",IFERROR(VLOOKUP(B52,SignOnSheet!$D$5:$N$18,7,FALSE),"NON_LISTED"),"")</f>
        <v/>
      </c>
      <c r="E52" s="18" t="str">
        <f>IF(B52&lt;&gt;"",IFERROR(VLOOKUP(B52,SignOnSheet!$D$5:$K$18,3,FALSE),"NON_LISTED"),"")</f>
        <v/>
      </c>
      <c r="F52" s="18" t="str">
        <f>IF(B52&lt;&gt;"",IFERROR(VLOOKUP(B52,SignOnSheet!$D$5:$K$18,4,FALSE),"NON_LISTED"),"")</f>
        <v/>
      </c>
      <c r="G52" s="18" t="str">
        <f>IF(B52&lt;&gt;"",IFERROR(VLOOKUP(B52,SignOnSheet!$D$5:$K$18,5,FALSE),"NON_LISTED"),"")</f>
        <v/>
      </c>
      <c r="H52" s="18" t="str">
        <f>IF(B52&lt;&gt;"",IFERROR(VLOOKUP(B52,SignOnSheet!$D$5:$K$18,6,FALSE),"NON_LISTED"),"")</f>
        <v/>
      </c>
      <c r="I52" s="27" t="str">
        <f>IF(B52&lt;&gt;"",IFERROR(VLOOKUP(B52,SignOnSheet!$D$5:$K$18,2,FALSE),"NON_LISTED"),"")</f>
        <v/>
      </c>
      <c r="J52" s="18" t="str">
        <f t="shared" si="6"/>
        <v/>
      </c>
      <c r="K52" s="19" t="str">
        <f t="shared" si="7"/>
        <v/>
      </c>
      <c r="L52" s="19" t="str">
        <f t="shared" si="8"/>
        <v/>
      </c>
      <c r="M52" s="18" t="str">
        <f>IF(ISTEXT(C52),SignOnSheet!$U$22+1,IF(C52&lt;&gt;"",IFERROR(IF(L52&gt;0,RANK(L52,IF(L$6:L$56&gt;0,L$6:L$56,),1)-COUNTIF(L$6:L$56,"=0"),IF(L52&lt;&gt;"",SignOnSheet!$U$22+1,0)),0),""))</f>
        <v/>
      </c>
      <c r="N52" s="20" t="e">
        <f>IF(#REF!=N$5,IF(L52="",MAX($L$6:$L$56)+1,L52),"")</f>
        <v>#REF!</v>
      </c>
      <c r="O52" s="20" t="str">
        <f t="shared" si="4"/>
        <v/>
      </c>
      <c r="P52" s="20" t="str">
        <f t="shared" si="5"/>
        <v/>
      </c>
      <c r="Q52" s="20"/>
      <c r="R52" s="18"/>
      <c r="S52" s="20"/>
      <c r="T52" s="18"/>
    </row>
    <row r="53" spans="1:20" x14ac:dyDescent="0.2">
      <c r="A53" s="17">
        <f t="shared" si="9"/>
        <v>48</v>
      </c>
      <c r="B53" s="11"/>
      <c r="C53" s="11"/>
      <c r="D53" s="17" t="str">
        <f>IF(B53&lt;&gt;"",IFERROR(VLOOKUP(B53,SignOnSheet!$D$5:$N$18,7,FALSE),"NON_LISTED"),"")</f>
        <v/>
      </c>
      <c r="E53" s="18" t="str">
        <f>IF(B53&lt;&gt;"",IFERROR(VLOOKUP(B53,SignOnSheet!$D$5:$K$18,3,FALSE),"NON_LISTED"),"")</f>
        <v/>
      </c>
      <c r="F53" s="18" t="str">
        <f>IF(B53&lt;&gt;"",IFERROR(VLOOKUP(B53,SignOnSheet!$D$5:$K$18,4,FALSE),"NON_LISTED"),"")</f>
        <v/>
      </c>
      <c r="G53" s="18" t="str">
        <f>IF(B53&lt;&gt;"",IFERROR(VLOOKUP(B53,SignOnSheet!$D$5:$K$18,5,FALSE),"NON_LISTED"),"")</f>
        <v/>
      </c>
      <c r="H53" s="18" t="str">
        <f>IF(B53&lt;&gt;"",IFERROR(VLOOKUP(B53,SignOnSheet!$D$5:$K$18,6,FALSE),"NON_LISTED"),"")</f>
        <v/>
      </c>
      <c r="I53" s="27" t="str">
        <f>IF(B53&lt;&gt;"",IFERROR(VLOOKUP(B53,SignOnSheet!$D$5:$K$18,2,FALSE),"NON_LISTED"),"")</f>
        <v/>
      </c>
      <c r="J53" s="18" t="str">
        <f t="shared" si="6"/>
        <v/>
      </c>
      <c r="K53" s="19" t="str">
        <f t="shared" si="7"/>
        <v/>
      </c>
      <c r="L53" s="19" t="str">
        <f t="shared" si="8"/>
        <v/>
      </c>
      <c r="M53" s="18" t="str">
        <f>IF(ISTEXT(C53),SignOnSheet!$U$22+1,IF(C53&lt;&gt;"",IFERROR(IF(L53&gt;0,RANK(L53,IF(L$6:L$56&gt;0,L$6:L$56,),1)-COUNTIF(L$6:L$56,"=0"),IF(L53&lt;&gt;"",SignOnSheet!$U$22+1,0)),0),""))</f>
        <v/>
      </c>
      <c r="N53" s="20" t="e">
        <f>IF(#REF!=N$5,IF(L53="",MAX($L$6:$L$56)+1,L53),"")</f>
        <v>#REF!</v>
      </c>
      <c r="O53" s="20" t="str">
        <f t="shared" si="4"/>
        <v/>
      </c>
      <c r="P53" s="20" t="str">
        <f t="shared" si="5"/>
        <v/>
      </c>
      <c r="Q53" s="20"/>
      <c r="R53" s="18"/>
      <c r="S53" s="20"/>
      <c r="T53" s="18"/>
    </row>
    <row r="54" spans="1:20" x14ac:dyDescent="0.2">
      <c r="A54" s="17">
        <f t="shared" si="9"/>
        <v>49</v>
      </c>
      <c r="B54" s="11"/>
      <c r="C54" s="11"/>
      <c r="D54" s="17" t="str">
        <f>IF(B54&lt;&gt;"",IFERROR(VLOOKUP(B54,SignOnSheet!$D$5:$N$18,7,FALSE),"NON_LISTED"),"")</f>
        <v/>
      </c>
      <c r="E54" s="18" t="str">
        <f>IF(B54&lt;&gt;"",IFERROR(VLOOKUP(B54,SignOnSheet!$D$5:$K$18,3,FALSE),"NON_LISTED"),"")</f>
        <v/>
      </c>
      <c r="F54" s="18" t="str">
        <f>IF(B54&lt;&gt;"",IFERROR(VLOOKUP(B54,SignOnSheet!$D$5:$K$18,4,FALSE),"NON_LISTED"),"")</f>
        <v/>
      </c>
      <c r="G54" s="18" t="str">
        <f>IF(B54&lt;&gt;"",IFERROR(VLOOKUP(B54,SignOnSheet!$D$5:$K$18,5,FALSE),"NON_LISTED"),"")</f>
        <v/>
      </c>
      <c r="H54" s="18" t="str">
        <f>IF(B54&lt;&gt;"",IFERROR(VLOOKUP(B54,SignOnSheet!$D$5:$K$18,6,FALSE),"NON_LISTED"),"")</f>
        <v/>
      </c>
      <c r="I54" s="27" t="str">
        <f>IF(B54&lt;&gt;"",IFERROR(VLOOKUP(B54,SignOnSheet!$D$5:$K$18,2,FALSE),"NON_LISTED"),"")</f>
        <v/>
      </c>
      <c r="J54" s="18" t="str">
        <f t="shared" si="6"/>
        <v/>
      </c>
      <c r="K54" s="19" t="str">
        <f t="shared" si="7"/>
        <v/>
      </c>
      <c r="L54" s="19" t="str">
        <f t="shared" si="8"/>
        <v/>
      </c>
      <c r="M54" s="18" t="str">
        <f>IF(ISTEXT(C54),SignOnSheet!$U$22+1,IF(C54&lt;&gt;"",IFERROR(IF(L54&gt;0,RANK(L54,IF(L$6:L$56&gt;0,L$6:L$56,),1)-COUNTIF(L$6:L$56,"=0"),IF(L54&lt;&gt;"",SignOnSheet!$U$22+1,0)),0),""))</f>
        <v/>
      </c>
      <c r="N54" s="20" t="e">
        <f>IF(#REF!=N$5,IF(L54="",MAX($L$6:$L$56)+1,L54),"")</f>
        <v>#REF!</v>
      </c>
      <c r="O54" s="20" t="str">
        <f t="shared" si="4"/>
        <v/>
      </c>
      <c r="P54" s="20" t="str">
        <f t="shared" si="5"/>
        <v/>
      </c>
      <c r="Q54" s="20"/>
      <c r="R54" s="18"/>
      <c r="S54" s="20"/>
      <c r="T54" s="18"/>
    </row>
    <row r="55" spans="1:20" x14ac:dyDescent="0.2">
      <c r="A55" s="17">
        <f t="shared" si="9"/>
        <v>50</v>
      </c>
      <c r="B55" s="11"/>
      <c r="C55" s="11"/>
      <c r="D55" s="17" t="str">
        <f>IF(B55&lt;&gt;"",IFERROR(VLOOKUP(B55,SignOnSheet!$D$5:$N$18,7,FALSE),"NON_LISTED"),"")</f>
        <v/>
      </c>
      <c r="E55" s="18" t="str">
        <f>IF(B55&lt;&gt;"",IFERROR(VLOOKUP(B55,SignOnSheet!$D$5:$K$18,3,FALSE),"NON_LISTED"),"")</f>
        <v/>
      </c>
      <c r="F55" s="18" t="str">
        <f>IF(B55&lt;&gt;"",IFERROR(VLOOKUP(B55,SignOnSheet!$D$5:$K$18,4,FALSE),"NON_LISTED"),"")</f>
        <v/>
      </c>
      <c r="G55" s="18" t="str">
        <f>IF(B55&lt;&gt;"",IFERROR(VLOOKUP(B55,SignOnSheet!$D$5:$K$18,5,FALSE),"NON_LISTED"),"")</f>
        <v/>
      </c>
      <c r="H55" s="18" t="str">
        <f>IF(B55&lt;&gt;"",IFERROR(VLOOKUP(B55,SignOnSheet!$D$5:$K$18,6,FALSE),"NON_LISTED"),"")</f>
        <v/>
      </c>
      <c r="I55" s="27" t="str">
        <f>IF(B55&lt;&gt;"",IFERROR(VLOOKUP(B55,SignOnSheet!$D$5:$K$18,2,FALSE),"NON_LISTED"),"")</f>
        <v/>
      </c>
      <c r="J55" s="18" t="str">
        <f t="shared" si="6"/>
        <v/>
      </c>
      <c r="K55" s="19" t="str">
        <f t="shared" si="7"/>
        <v/>
      </c>
      <c r="L55" s="19" t="str">
        <f t="shared" si="8"/>
        <v/>
      </c>
      <c r="M55" s="18" t="str">
        <f>IF(ISTEXT(C55),SignOnSheet!$U$22+1,IF(C55&lt;&gt;"",IFERROR(IF(L55&gt;0,RANK(L55,IF(L$6:L$56&gt;0,L$6:L$56,),1)-COUNTIF(L$6:L$56,"=0"),IF(L55&lt;&gt;"",SignOnSheet!$U$22+1,0)),0),""))</f>
        <v/>
      </c>
      <c r="N55" s="20" t="e">
        <f>IF(#REF!=N$5,IF(L55="",MAX($L$6:$L$56)+1,L55),"")</f>
        <v>#REF!</v>
      </c>
      <c r="O55" s="20" t="str">
        <f t="shared" si="4"/>
        <v/>
      </c>
      <c r="P55" s="20" t="str">
        <f t="shared" si="5"/>
        <v/>
      </c>
      <c r="Q55" s="20"/>
      <c r="R55" s="18"/>
      <c r="S55" s="20"/>
      <c r="T55" s="18"/>
    </row>
    <row r="56" spans="1:20" x14ac:dyDescent="0.2">
      <c r="A56" s="17">
        <f t="shared" si="9"/>
        <v>51</v>
      </c>
      <c r="B56" s="11"/>
      <c r="C56" s="11"/>
      <c r="D56" s="17" t="str">
        <f>IF(B56&lt;&gt;"",IFERROR(VLOOKUP(B56,SignOnSheet!$D$5:$N$18,7,FALSE),"NON_LISTED"),"")</f>
        <v/>
      </c>
      <c r="E56" s="18" t="str">
        <f>IF(B56&lt;&gt;"",IFERROR(VLOOKUP(B56,SignOnSheet!$D$5:$K$18,3,FALSE),"NON_LISTED"),"")</f>
        <v/>
      </c>
      <c r="F56" s="18" t="str">
        <f>IF(B56&lt;&gt;"",IFERROR(VLOOKUP(B56,SignOnSheet!$D$5:$K$18,4,FALSE),"NON_LISTED"),"")</f>
        <v/>
      </c>
      <c r="G56" s="18" t="str">
        <f>IF(B56&lt;&gt;"",IFERROR(VLOOKUP(B56,SignOnSheet!$D$5:$K$18,5,FALSE),"NON_LISTED"),"")</f>
        <v/>
      </c>
      <c r="H56" s="18" t="str">
        <f>IF(B56&lt;&gt;"",IFERROR(VLOOKUP(B56,SignOnSheet!$D$5:$K$18,6,FALSE),"NON_LISTED"),"")</f>
        <v/>
      </c>
      <c r="I56" s="27" t="str">
        <f>IF(B56&lt;&gt;"",IFERROR(VLOOKUP(B56,SignOnSheet!$D$5:$K$18,2,FALSE),"NON_LISTED"),"")</f>
        <v/>
      </c>
      <c r="J56" s="18" t="str">
        <f t="shared" si="6"/>
        <v/>
      </c>
      <c r="K56" s="19" t="str">
        <f t="shared" si="7"/>
        <v/>
      </c>
      <c r="L56" s="19" t="str">
        <f t="shared" si="8"/>
        <v/>
      </c>
      <c r="M56" s="18" t="str">
        <f>IF(ISTEXT(C56),SignOnSheet!$U$22+1,IF(C56&lt;&gt;"",IFERROR(IF(L56&gt;0,RANK(L56,IF(L$6:L$56&gt;0,L$6:L$56,),1)-COUNTIF(L$6:L$56,"=0"),IF(L56&lt;&gt;"",SignOnSheet!$U$22+1,0)),0),""))</f>
        <v/>
      </c>
      <c r="N56" s="20" t="e">
        <f>IF(#REF!=N$5,IF(L56="",MAX($L$6:$L$56)+1,L56),"")</f>
        <v>#REF!</v>
      </c>
      <c r="O56" s="20" t="str">
        <f t="shared" si="4"/>
        <v/>
      </c>
      <c r="P56" s="20" t="str">
        <f t="shared" si="5"/>
        <v/>
      </c>
      <c r="Q56" s="20"/>
      <c r="R56" s="18"/>
      <c r="S56" s="20"/>
      <c r="T56" s="18"/>
    </row>
    <row r="57" spans="1:20" x14ac:dyDescent="0.2">
      <c r="A57" s="7"/>
      <c r="B57" s="8"/>
      <c r="C57" s="8"/>
      <c r="D57" s="7"/>
      <c r="E57" s="9"/>
      <c r="F57" s="7"/>
      <c r="G57" s="7"/>
      <c r="H57" s="7"/>
      <c r="I57" s="7"/>
      <c r="J57" s="9"/>
      <c r="K57" s="10"/>
      <c r="L57" s="10"/>
      <c r="M57" s="9"/>
      <c r="N57" s="9"/>
      <c r="O57" s="9"/>
      <c r="P57" s="9"/>
      <c r="Q57" s="9"/>
      <c r="R57" s="9"/>
    </row>
    <row r="58" spans="1:20" x14ac:dyDescent="0.2">
      <c r="A58" s="2"/>
      <c r="B58" t="s">
        <v>24</v>
      </c>
      <c r="C58" s="3"/>
      <c r="D58" s="2"/>
      <c r="E58" s="2"/>
      <c r="F58" s="3"/>
      <c r="G58" s="3"/>
      <c r="H58" s="3"/>
      <c r="I58" s="3"/>
      <c r="J58" s="4"/>
      <c r="K58" s="2"/>
      <c r="L58" s="4"/>
      <c r="M58" s="2"/>
      <c r="N58" s="2"/>
      <c r="O58" s="2"/>
      <c r="P58" s="2"/>
      <c r="Q58" s="2"/>
      <c r="R58" s="2"/>
    </row>
  </sheetData>
  <autoFilter ref="A5:M5">
    <sortState ref="A6:M56">
      <sortCondition ref="M5"/>
    </sortState>
  </autoFilter>
  <mergeCells count="1">
    <mergeCell ref="N4:T4"/>
  </mergeCells>
  <conditionalFormatting sqref="B36:B40">
    <cfRule type="duplicateValues" dxfId="29" priority="6"/>
  </conditionalFormatting>
  <conditionalFormatting sqref="B34:B35">
    <cfRule type="duplicateValues" dxfId="28" priority="5"/>
  </conditionalFormatting>
  <conditionalFormatting sqref="B6:B33">
    <cfRule type="duplicateValues" dxfId="27" priority="2"/>
  </conditionalFormatting>
  <conditionalFormatting sqref="C6:C24">
    <cfRule type="duplicateValues" dxfId="26" priority="1"/>
  </conditionalFormatting>
  <pageMargins left="0.70866141732283472" right="0.70866141732283472" top="0.74803149606299213" bottom="0.74803149606299213" header="0.31496062992125984" footer="0.31496062992125984"/>
  <pageSetup scale="6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Y58"/>
  <sheetViews>
    <sheetView view="pageBreakPreview" zoomScale="85" zoomScaleSheetLayoutView="85" workbookViewId="0">
      <selection activeCell="Z24" sqref="Z24"/>
    </sheetView>
  </sheetViews>
  <sheetFormatPr defaultColWidth="8.85546875" defaultRowHeight="12.75" x14ac:dyDescent="0.2"/>
  <cols>
    <col min="3" max="3" width="10.42578125" customWidth="1"/>
    <col min="4" max="4" width="35.85546875" customWidth="1"/>
    <col min="5" max="5" width="10.85546875" customWidth="1"/>
    <col min="6" max="7" width="7.140625" customWidth="1"/>
    <col min="8" max="8" width="6" customWidth="1"/>
    <col min="9" max="9" width="1.28515625" customWidth="1"/>
    <col min="11" max="11" width="6" bestFit="1" customWidth="1"/>
    <col min="12" max="12" width="10" customWidth="1"/>
    <col min="13" max="13" width="11" customWidth="1"/>
    <col min="14" max="14" width="8.140625" hidden="1" customWidth="1"/>
    <col min="15" max="15" width="8" customWidth="1"/>
    <col min="16" max="16" width="8.140625" customWidth="1"/>
    <col min="17" max="17" width="3.85546875" customWidth="1"/>
    <col min="18" max="18" width="8.140625" customWidth="1"/>
    <col min="19" max="20" width="8.42578125" customWidth="1"/>
  </cols>
  <sheetData>
    <row r="1" spans="1:25" s="43" customFormat="1" ht="150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5" ht="15.75" x14ac:dyDescent="0.25">
      <c r="B2" s="14" t="s">
        <v>25</v>
      </c>
      <c r="C2" s="13">
        <v>10</v>
      </c>
      <c r="F2" s="91"/>
      <c r="G2" s="91"/>
      <c r="H2" s="91"/>
      <c r="I2" s="91"/>
      <c r="J2" s="91"/>
    </row>
    <row r="3" spans="1:25" x14ac:dyDescent="0.2">
      <c r="B3" s="41" t="s">
        <v>280</v>
      </c>
      <c r="C3" s="83">
        <v>6</v>
      </c>
      <c r="F3" s="91"/>
      <c r="G3" s="91"/>
      <c r="H3" s="91"/>
      <c r="I3" s="91"/>
      <c r="J3" s="18">
        <v>-360</v>
      </c>
    </row>
    <row r="4" spans="1:25" x14ac:dyDescent="0.2">
      <c r="B4" s="41" t="s">
        <v>281</v>
      </c>
      <c r="C4">
        <v>0</v>
      </c>
      <c r="J4" s="18">
        <v>0</v>
      </c>
      <c r="N4" s="128"/>
      <c r="O4" s="128"/>
      <c r="P4" s="128"/>
      <c r="Q4" s="128"/>
      <c r="R4" s="128"/>
      <c r="S4" s="128"/>
      <c r="T4" s="128"/>
    </row>
    <row r="5" spans="1:25" ht="51" x14ac:dyDescent="0.2">
      <c r="A5" s="16" t="s">
        <v>9</v>
      </c>
      <c r="B5" s="16" t="s">
        <v>0</v>
      </c>
      <c r="C5" s="16" t="s">
        <v>38</v>
      </c>
      <c r="D5" s="16" t="s">
        <v>1</v>
      </c>
      <c r="E5" s="16" t="s">
        <v>2</v>
      </c>
      <c r="F5" s="16" t="s">
        <v>32</v>
      </c>
      <c r="G5" s="16" t="s">
        <v>17</v>
      </c>
      <c r="H5" s="16" t="s">
        <v>47</v>
      </c>
      <c r="I5" s="16" t="s">
        <v>34</v>
      </c>
      <c r="J5" s="16" t="s">
        <v>5</v>
      </c>
      <c r="K5" s="16" t="s">
        <v>3</v>
      </c>
      <c r="L5" s="16" t="s">
        <v>6</v>
      </c>
      <c r="M5" s="16" t="s">
        <v>11</v>
      </c>
      <c r="N5" s="16" t="s">
        <v>23</v>
      </c>
      <c r="O5" s="16"/>
      <c r="P5" s="16"/>
      <c r="Q5" s="16"/>
      <c r="R5" s="16"/>
      <c r="S5" s="16"/>
      <c r="T5" s="16"/>
      <c r="V5">
        <v>11</v>
      </c>
      <c r="W5">
        <v>12</v>
      </c>
      <c r="X5">
        <v>13</v>
      </c>
      <c r="Y5">
        <v>14</v>
      </c>
    </row>
    <row r="6" spans="1:25" x14ac:dyDescent="0.2">
      <c r="A6" s="17">
        <v>1</v>
      </c>
      <c r="B6" s="11">
        <v>2645</v>
      </c>
      <c r="C6" s="11">
        <v>4233</v>
      </c>
      <c r="D6" s="17" t="str">
        <f>IF(B6&lt;&gt;"",IFERROR(VLOOKUP(B6,SignOnSheet!$D$5:$N$18,7,FALSE),"NON_LISTED"),"")</f>
        <v>Mike Goodyer-Kyle Boman</v>
      </c>
      <c r="E6" s="18" t="str">
        <f>IF(B6&lt;&gt;"",IFERROR(VLOOKUP(B6,SignOnSheet!$D$5:$K$18,3,FALSE),"NON_LISTED"),"")</f>
        <v>Hobie Tiger 18</v>
      </c>
      <c r="F6" s="18">
        <f>IF(B6&lt;&gt;"",IFERROR(VLOOKUP(B6,SignOnSheet!$D$5:$K$18,4,FALSE),"NON_LISTED"),"")</f>
        <v>1</v>
      </c>
      <c r="G6" s="18" t="str">
        <f>IF(B6&lt;&gt;"",IFERROR(VLOOKUP(B6,SignOnSheet!$D$5:$K$18,5,FALSE),"NON_LISTED"),"")</f>
        <v>A</v>
      </c>
      <c r="H6" s="18">
        <f>IF(B6&lt;&gt;"",IFERROR(VLOOKUP(B6,SignOnSheet!$D$5:$K$18,6,FALSE),"NON_LISTED"),"")</f>
        <v>4</v>
      </c>
      <c r="I6" s="39">
        <f>IF(B6&lt;&gt;"",IFERROR(VLOOKUP(B6,SignOnSheet!$D$5:$K$18,2,FALSE),"NON_LISTED"),"")</f>
        <v>0</v>
      </c>
      <c r="J6" s="18">
        <f t="shared" ref="J6:J56" si="0">IFERROR(IF(LEFT(C6,1)&lt;&gt;"D",IFERROR(RIGHT(C6,2)+LEFT(RIGHT(C6,4),2)*60+(C6-RIGHT(C6,4))/10000*3600-IF(G6="B",$J$4,$J$3),""),"" ),"")</f>
        <v>2913</v>
      </c>
      <c r="K6" s="19">
        <f t="shared" ref="K6:K56" si="1">IF(C6&lt;&gt;"",IFERROR(IF(C6&gt;0,RANK(J6,IF(J$6:J$56&gt;0,J$6:J$56,),1)-COUNTIF(J$6:J$56,"=0"),IF(C6="",COUNT(J$6:J$56)+1,0)),0),"")</f>
        <v>1</v>
      </c>
      <c r="L6" s="19">
        <f t="shared" ref="L6:L56" si="2">IFERROR(IF(J6&lt;&gt;"",J6/F6,"")/H6,"")</f>
        <v>728.25</v>
      </c>
      <c r="M6" s="18">
        <f>IF(ISTEXT(C6),SignOnSheet!$U$22+1,IF(C6&lt;&gt;"",IFERROR(IF(L6&gt;0,RANK(L6,IF(L$6:L$56&gt;0,L$6:L$56,),1)-COUNTIF(L$6:L$56,"=0"),IF(L6&lt;&gt;"",SignOnSheet!$U$22+1,0)),0),""))</f>
        <v>1</v>
      </c>
      <c r="N6" s="20" t="e">
        <f>IF(#REF!=N$5,IF(L6="",MAX($L$6:$L$56)+1,L6),"")</f>
        <v>#REF!</v>
      </c>
      <c r="O6" s="20"/>
      <c r="P6" s="20"/>
      <c r="Q6" s="20"/>
      <c r="R6" s="18"/>
      <c r="S6" s="20"/>
      <c r="T6" s="18"/>
      <c r="U6" t="s">
        <v>7</v>
      </c>
    </row>
    <row r="7" spans="1:25" x14ac:dyDescent="0.2">
      <c r="A7" s="17">
        <v>2</v>
      </c>
      <c r="B7" s="11">
        <v>2650</v>
      </c>
      <c r="C7" s="11">
        <v>4303</v>
      </c>
      <c r="D7" s="17" t="str">
        <f>IF(B7&lt;&gt;"",IFERROR(VLOOKUP(B7,SignOnSheet!$D$5:$N$18,7,FALSE),"NON_LISTED"),"")</f>
        <v>Alistair Bush-Andrew Stanley</v>
      </c>
      <c r="E7" s="18" t="str">
        <f>IF(B7&lt;&gt;"",IFERROR(VLOOKUP(B7,SignOnSheet!$D$5:$K$18,3,FALSE),"NON_LISTED"),"")</f>
        <v>Hobie Tiger 18</v>
      </c>
      <c r="F7" s="18">
        <f>IF(B7&lt;&gt;"",IFERROR(VLOOKUP(B7,SignOnSheet!$D$5:$K$18,4,FALSE),"NON_LISTED"),"")</f>
        <v>1</v>
      </c>
      <c r="G7" s="18" t="str">
        <f>IF(B7&lt;&gt;"",IFERROR(VLOOKUP(B7,SignOnSheet!$D$5:$K$18,5,FALSE),"NON_LISTED"),"")</f>
        <v>A</v>
      </c>
      <c r="H7" s="18">
        <f>IF(B7&lt;&gt;"",IFERROR(VLOOKUP(B7,SignOnSheet!$D$5:$K$18,6,FALSE),"NON_LISTED"),"")</f>
        <v>4</v>
      </c>
      <c r="I7" s="39">
        <f>IF(B7&lt;&gt;"",IFERROR(VLOOKUP(B7,SignOnSheet!$D$5:$K$18,2,FALSE),"NON_LISTED"),"")</f>
        <v>0</v>
      </c>
      <c r="J7" s="18">
        <f t="shared" si="0"/>
        <v>2943</v>
      </c>
      <c r="K7" s="19">
        <f t="shared" si="1"/>
        <v>2</v>
      </c>
      <c r="L7" s="19">
        <f t="shared" si="2"/>
        <v>735.75</v>
      </c>
      <c r="M7" s="18">
        <f>IF(ISTEXT(C7),SignOnSheet!$U$22+1,IF(C7&lt;&gt;"",IFERROR(IF(L7&gt;0,RANK(L7,IF(L$6:L$56&gt;0,L$6:L$56,),1)-COUNTIF(L$6:L$56,"=0"),IF(L7&lt;&gt;"",SignOnSheet!$U$22+1,0)),0),""))</f>
        <v>2</v>
      </c>
      <c r="N7" s="20" t="e">
        <f>IF(#REF!=N$5,IF(L7="",MAX($L$6:$L$56)+1,L7),"")</f>
        <v>#REF!</v>
      </c>
      <c r="O7" s="20"/>
      <c r="P7" s="20"/>
      <c r="Q7" s="20"/>
      <c r="R7" s="18"/>
      <c r="S7" s="20"/>
      <c r="T7" s="18"/>
      <c r="U7" t="s">
        <v>13</v>
      </c>
    </row>
    <row r="8" spans="1:25" x14ac:dyDescent="0.2">
      <c r="A8" s="17">
        <f t="shared" ref="A8:A56" si="3">A7+1</f>
        <v>3</v>
      </c>
      <c r="B8" s="11">
        <v>482</v>
      </c>
      <c r="C8" s="11">
        <v>4425</v>
      </c>
      <c r="D8" s="17" t="str">
        <f>IF(B8&lt;&gt;"",IFERROR(VLOOKUP(B8,SignOnSheet!$D$5:$N$18,7,FALSE),"NON_LISTED"),"")</f>
        <v>Charles Girard-Gary Hubach</v>
      </c>
      <c r="E8" s="18" t="str">
        <f>IF(B8&lt;&gt;"",IFERROR(VLOOKUP(B8,SignOnSheet!$D$5:$K$18,3,FALSE),"NON_LISTED"),"")</f>
        <v>Hobie Tiger 18</v>
      </c>
      <c r="F8" s="18">
        <f>IF(B8&lt;&gt;"",IFERROR(VLOOKUP(B8,SignOnSheet!$D$5:$K$18,4,FALSE),"NON_LISTED"),"")</f>
        <v>1</v>
      </c>
      <c r="G8" s="18" t="str">
        <f>IF(B8&lt;&gt;"",IFERROR(VLOOKUP(B8,SignOnSheet!$D$5:$K$18,5,FALSE),"NON_LISTED"),"")</f>
        <v>A</v>
      </c>
      <c r="H8" s="18">
        <f>IF(B8&lt;&gt;"",IFERROR(VLOOKUP(B8,SignOnSheet!$D$5:$K$18,6,FALSE),"NON_LISTED"),"")</f>
        <v>4</v>
      </c>
      <c r="I8" s="39">
        <f>IF(B8&lt;&gt;"",IFERROR(VLOOKUP(B8,SignOnSheet!$D$5:$K$18,2,FALSE),"NON_LISTED"),"")</f>
        <v>0</v>
      </c>
      <c r="J8" s="18">
        <f t="shared" si="0"/>
        <v>3025</v>
      </c>
      <c r="K8" s="19">
        <f t="shared" si="1"/>
        <v>3</v>
      </c>
      <c r="L8" s="19">
        <f t="shared" si="2"/>
        <v>756.25</v>
      </c>
      <c r="M8" s="18">
        <f>IF(ISTEXT(C8),SignOnSheet!$U$22+1,IF(C8&lt;&gt;"",IFERROR(IF(L8&gt;0,RANK(L8,IF(L$6:L$56&gt;0,L$6:L$56,),1)-COUNTIF(L$6:L$56,"=0"),IF(L8&lt;&gt;"",SignOnSheet!$U$22+1,0)),0),""))</f>
        <v>3</v>
      </c>
      <c r="N8" s="20" t="e">
        <f>IF(#REF!=N$5,IF(L8="",MAX($L$6:$L$56)+1,L8),"")</f>
        <v>#REF!</v>
      </c>
      <c r="O8" s="20"/>
      <c r="P8" s="20"/>
      <c r="Q8" s="20"/>
      <c r="R8" s="18"/>
      <c r="S8" s="20"/>
      <c r="T8" s="18"/>
      <c r="U8" t="s">
        <v>14</v>
      </c>
      <c r="V8" t="s">
        <v>15</v>
      </c>
    </row>
    <row r="9" spans="1:25" x14ac:dyDescent="0.2">
      <c r="A9" s="17">
        <f t="shared" si="3"/>
        <v>4</v>
      </c>
      <c r="B9" s="11">
        <v>2643</v>
      </c>
      <c r="C9" s="11">
        <v>4609</v>
      </c>
      <c r="D9" s="17" t="str">
        <f>IF(B9&lt;&gt;"",IFERROR(VLOOKUP(B9,SignOnSheet!$D$5:$N$18,7,FALSE),"NON_LISTED"),"")</f>
        <v>Paresh Patel-Matt Olivier</v>
      </c>
      <c r="E9" s="18" t="str">
        <f>IF(B9&lt;&gt;"",IFERROR(VLOOKUP(B9,SignOnSheet!$D$5:$K$18,3,FALSE),"NON_LISTED"),"")</f>
        <v>Hobie Tiger 18</v>
      </c>
      <c r="F9" s="18">
        <f>IF(B9&lt;&gt;"",IFERROR(VLOOKUP(B9,SignOnSheet!$D$5:$K$18,4,FALSE),"NON_LISTED"),"")</f>
        <v>1</v>
      </c>
      <c r="G9" s="18" t="str">
        <f>IF(B9&lt;&gt;"",IFERROR(VLOOKUP(B9,SignOnSheet!$D$5:$K$18,5,FALSE),"NON_LISTED"),"")</f>
        <v>A</v>
      </c>
      <c r="H9" s="18">
        <f>IF(B9&lt;&gt;"",IFERROR(VLOOKUP(B9,SignOnSheet!$D$5:$K$18,6,FALSE),"NON_LISTED"),"")</f>
        <v>4</v>
      </c>
      <c r="I9" s="39">
        <f>IF(B9&lt;&gt;"",IFERROR(VLOOKUP(B9,SignOnSheet!$D$5:$K$18,2,FALSE),"NON_LISTED"),"")</f>
        <v>0</v>
      </c>
      <c r="J9" s="18">
        <f t="shared" si="0"/>
        <v>3129</v>
      </c>
      <c r="K9" s="19">
        <f t="shared" si="1"/>
        <v>4</v>
      </c>
      <c r="L9" s="19">
        <f t="shared" si="2"/>
        <v>782.25</v>
      </c>
      <c r="M9" s="18">
        <f>IF(ISTEXT(C9),SignOnSheet!$U$22+1,IF(C9&lt;&gt;"",IFERROR(IF(L9&gt;0,RANK(L9,IF(L$6:L$56&gt;0,L$6:L$56,),1)-COUNTIF(L$6:L$56,"=0"),IF(L9&lt;&gt;"",SignOnSheet!$U$22+1,0)),0),""))</f>
        <v>4</v>
      </c>
      <c r="N9" s="20" t="e">
        <f>IF(#REF!=N$5,IF(L9="",MAX($L$6:$L$56)+1,L9),"")</f>
        <v>#REF!</v>
      </c>
      <c r="O9" s="20"/>
      <c r="P9" s="20"/>
      <c r="Q9" s="20"/>
      <c r="R9" s="18"/>
      <c r="S9" s="20"/>
      <c r="T9" s="18"/>
      <c r="U9" t="s">
        <v>16</v>
      </c>
    </row>
    <row r="10" spans="1:25" x14ac:dyDescent="0.2">
      <c r="A10" s="17">
        <f t="shared" si="3"/>
        <v>5</v>
      </c>
      <c r="B10" s="11">
        <v>2657</v>
      </c>
      <c r="C10" s="11">
        <v>4834</v>
      </c>
      <c r="D10" s="17" t="str">
        <f>IF(B10&lt;&gt;"",IFERROR(VLOOKUP(B10,SignOnSheet!$D$5:$N$18,7,FALSE),"NON_LISTED"),"")</f>
        <v>Nick Zervos-Christian Ponnotti</v>
      </c>
      <c r="E10" s="18" t="str">
        <f>IF(B10&lt;&gt;"",IFERROR(VLOOKUP(B10,SignOnSheet!$D$5:$K$18,3,FALSE),"NON_LISTED"),"")</f>
        <v>Hobie Tiger 18</v>
      </c>
      <c r="F10" s="18">
        <f>IF(B10&lt;&gt;"",IFERROR(VLOOKUP(B10,SignOnSheet!$D$5:$K$18,4,FALSE),"NON_LISTED"),"")</f>
        <v>1</v>
      </c>
      <c r="G10" s="18" t="str">
        <f>IF(B10&lt;&gt;"",IFERROR(VLOOKUP(B10,SignOnSheet!$D$5:$K$18,5,FALSE),"NON_LISTED"),"")</f>
        <v>A</v>
      </c>
      <c r="H10" s="18">
        <f>IF(B10&lt;&gt;"",IFERROR(VLOOKUP(B10,SignOnSheet!$D$5:$K$18,6,FALSE),"NON_LISTED"),"")</f>
        <v>4</v>
      </c>
      <c r="I10" s="39">
        <f>IF(B10&lt;&gt;"",IFERROR(VLOOKUP(B10,SignOnSheet!$D$5:$K$18,2,FALSE),"NON_LISTED"),"")</f>
        <v>0</v>
      </c>
      <c r="J10" s="18">
        <f t="shared" si="0"/>
        <v>3274</v>
      </c>
      <c r="K10" s="19">
        <f t="shared" si="1"/>
        <v>5</v>
      </c>
      <c r="L10" s="19">
        <f t="shared" si="2"/>
        <v>818.5</v>
      </c>
      <c r="M10" s="18">
        <f>IF(ISTEXT(C10),SignOnSheet!$U$22+1,IF(C10&lt;&gt;"",IFERROR(IF(L10&gt;0,RANK(L10,IF(L$6:L$56&gt;0,L$6:L$56,),1)-COUNTIF(L$6:L$56,"=0"),IF(L10&lt;&gt;"",SignOnSheet!$U$22+1,0)),0),""))</f>
        <v>5</v>
      </c>
      <c r="N10" s="20" t="e">
        <f>IF(#REF!=N$5,IF(L10="",MAX($L$6:$L$56)+1,L10),"")</f>
        <v>#REF!</v>
      </c>
      <c r="O10" s="20"/>
      <c r="P10" s="20"/>
      <c r="Q10" s="20"/>
      <c r="R10" s="18"/>
      <c r="S10" s="20"/>
      <c r="T10" s="18"/>
    </row>
    <row r="11" spans="1:25" x14ac:dyDescent="0.2">
      <c r="A11" s="17">
        <f t="shared" si="3"/>
        <v>6</v>
      </c>
      <c r="B11" s="11">
        <v>1659</v>
      </c>
      <c r="C11" s="11">
        <v>5748</v>
      </c>
      <c r="D11" s="17" t="str">
        <f>IF(B11&lt;&gt;"",IFERROR(VLOOKUP(B11,SignOnSheet!$D$5:$N$18,7,FALSE),"NON_LISTED"),"")</f>
        <v>Michael Sulzer-Andreas Schmidt</v>
      </c>
      <c r="E11" s="18" t="str">
        <f>IF(B11&lt;&gt;"",IFERROR(VLOOKUP(B11,SignOnSheet!$D$5:$K$18,3,FALSE),"NON_LISTED"),"")</f>
        <v>Nacra F18 Infusion</v>
      </c>
      <c r="F11" s="18">
        <f>IF(B11&lt;&gt;"",IFERROR(VLOOKUP(B11,SignOnSheet!$D$5:$K$18,4,FALSE),"NON_LISTED"),"")</f>
        <v>1</v>
      </c>
      <c r="G11" s="18" t="str">
        <f>IF(B11&lt;&gt;"",IFERROR(VLOOKUP(B11,SignOnSheet!$D$5:$K$18,5,FALSE),"NON_LISTED"),"")</f>
        <v>A</v>
      </c>
      <c r="H11" s="18">
        <f>IF(B11&lt;&gt;"",IFERROR(VLOOKUP(B11,SignOnSheet!$D$5:$K$18,6,FALSE),"NON_LISTED"),"")</f>
        <v>4</v>
      </c>
      <c r="I11" s="39">
        <f>IF(B11&lt;&gt;"",IFERROR(VLOOKUP(B11,SignOnSheet!$D$5:$K$18,2,FALSE),"NON_LISTED"),"")</f>
        <v>0</v>
      </c>
      <c r="J11" s="18">
        <f t="shared" si="0"/>
        <v>3828</v>
      </c>
      <c r="K11" s="19">
        <f t="shared" si="1"/>
        <v>6</v>
      </c>
      <c r="L11" s="19">
        <f t="shared" si="2"/>
        <v>957</v>
      </c>
      <c r="M11" s="18">
        <f>IF(ISTEXT(C11),SignOnSheet!$U$22+1,IF(C11&lt;&gt;"",IFERROR(IF(L11&gt;0,RANK(L11,IF(L$6:L$56&gt;0,L$6:L$56,),1)-COUNTIF(L$6:L$56,"=0"),IF(L11&lt;&gt;"",SignOnSheet!$U$22+1,0)),0),""))</f>
        <v>6</v>
      </c>
      <c r="N11" s="20" t="e">
        <f>IF(#REF!=N$5,IF(L11="",MAX($L$6:$L$56)+1,L11),"")</f>
        <v>#REF!</v>
      </c>
      <c r="O11" s="20"/>
      <c r="P11" s="20"/>
      <c r="Q11" s="20"/>
      <c r="R11" s="18"/>
      <c r="S11" s="20"/>
      <c r="T11" s="18"/>
    </row>
    <row r="12" spans="1:25" x14ac:dyDescent="0.2">
      <c r="A12" s="17">
        <f t="shared" si="3"/>
        <v>7</v>
      </c>
      <c r="B12" s="11">
        <v>2742</v>
      </c>
      <c r="C12" s="11" t="s">
        <v>438</v>
      </c>
      <c r="D12" s="17" t="str">
        <f>IF(B12&lt;&gt;"",IFERROR(VLOOKUP(B12,SignOnSheet!$D$5:$N$18,7,FALSE),"NON_LISTED"),"")</f>
        <v>Roland van de Ven-Peter Scheren</v>
      </c>
      <c r="E12" s="18" t="str">
        <f>IF(B12&lt;&gt;"",IFERROR(VLOOKUP(B12,SignOnSheet!$D$5:$K$18,3,FALSE),"NON_LISTED"),"")</f>
        <v>Hobie Tiger 18</v>
      </c>
      <c r="F12" s="18">
        <f>IF(B12&lt;&gt;"",IFERROR(VLOOKUP(B12,SignOnSheet!$D$5:$K$18,4,FALSE),"NON_LISTED"),"")</f>
        <v>1</v>
      </c>
      <c r="G12" s="18" t="str">
        <f>IF(B12&lt;&gt;"",IFERROR(VLOOKUP(B12,SignOnSheet!$D$5:$K$18,5,FALSE),"NON_LISTED"),"")</f>
        <v>A</v>
      </c>
      <c r="H12" s="18">
        <f>IF(B12&lt;&gt;"",IFERROR(VLOOKUP(B12,SignOnSheet!$D$5:$K$18,6,FALSE),"NON_LISTED"),"")</f>
        <v>4</v>
      </c>
      <c r="I12" s="39">
        <f>IF(B12&lt;&gt;"",IFERROR(VLOOKUP(B12,SignOnSheet!$D$5:$K$18,2,FALSE),"NON_LISTED"),"")</f>
        <v>0</v>
      </c>
      <c r="J12" s="18" t="str">
        <f t="shared" si="0"/>
        <v/>
      </c>
      <c r="K12" s="19">
        <f t="shared" si="1"/>
        <v>0</v>
      </c>
      <c r="L12" s="19" t="str">
        <f t="shared" si="2"/>
        <v/>
      </c>
      <c r="M12" s="18">
        <f>IF(ISTEXT(C12),SignOnSheet!$U$22+1,IF(C12&lt;&gt;"",IFERROR(IF(L12&gt;0,RANK(L12,IF(L$6:L$56&gt;0,L$6:L$56,),1)-COUNTIF(L$6:L$56,"=0"),IF(L12&lt;&gt;"",SignOnSheet!$U$22+1,0)),0),""))</f>
        <v>12</v>
      </c>
      <c r="N12" s="20" t="e">
        <f>IF(#REF!=N$5,IF(L12="",MAX($L$6:$L$56)+1,L12),"")</f>
        <v>#REF!</v>
      </c>
      <c r="O12" s="20"/>
      <c r="P12" s="20"/>
      <c r="Q12" s="20"/>
      <c r="R12" s="18"/>
      <c r="S12" s="20"/>
      <c r="T12" s="18"/>
    </row>
    <row r="13" spans="1:25" x14ac:dyDescent="0.2">
      <c r="A13" s="17">
        <f t="shared" si="3"/>
        <v>8</v>
      </c>
      <c r="B13" s="11"/>
      <c r="C13" s="11"/>
      <c r="D13" s="17" t="str">
        <f>IF(B13&lt;&gt;"",IFERROR(VLOOKUP(B13,SignOnSheet!$D$5:$N$18,7,FALSE),"NON_LISTED"),"")</f>
        <v/>
      </c>
      <c r="E13" s="18" t="str">
        <f>IF(B13&lt;&gt;"",IFERROR(VLOOKUP(B13,SignOnSheet!$D$5:$K$18,3,FALSE),"NON_LISTED"),"")</f>
        <v/>
      </c>
      <c r="F13" s="18" t="str">
        <f>IF(B13&lt;&gt;"",IFERROR(VLOOKUP(B13,SignOnSheet!$D$5:$K$18,4,FALSE),"NON_LISTED"),"")</f>
        <v/>
      </c>
      <c r="G13" s="18" t="str">
        <f>IF(B13&lt;&gt;"",IFERROR(VLOOKUP(B13,SignOnSheet!$D$5:$K$18,5,FALSE),"NON_LISTED"),"")</f>
        <v/>
      </c>
      <c r="H13" s="18" t="str">
        <f>IF(B13&lt;&gt;"",IFERROR(VLOOKUP(B13,SignOnSheet!$D$5:$K$18,6,FALSE),"NON_LISTED"),"")</f>
        <v/>
      </c>
      <c r="I13" s="39" t="str">
        <f>IF(B13&lt;&gt;"",IFERROR(VLOOKUP(B13,SignOnSheet!$D$5:$K$18,2,FALSE),"NON_LISTED"),"")</f>
        <v/>
      </c>
      <c r="J13" s="18" t="str">
        <f t="shared" si="0"/>
        <v/>
      </c>
      <c r="K13" s="19" t="str">
        <f t="shared" si="1"/>
        <v/>
      </c>
      <c r="L13" s="19" t="str">
        <f t="shared" si="2"/>
        <v/>
      </c>
      <c r="M13" s="18" t="str">
        <f>IF(ISTEXT(C13),SignOnSheet!$U$22+1,IF(C13&lt;&gt;"",IFERROR(IF(L13&gt;0,RANK(L13,IF(L$6:L$56&gt;0,L$6:L$56,),1)-COUNTIF(L$6:L$56,"=0"),IF(L13&lt;&gt;"",SignOnSheet!$U$22+1,0)),0),""))</f>
        <v/>
      </c>
      <c r="N13" s="20" t="e">
        <f>IF(#REF!=N$5,IF(L13="",MAX($L$6:$L$56)+1,L13),"")</f>
        <v>#REF!</v>
      </c>
      <c r="O13" s="20"/>
      <c r="P13" s="20"/>
      <c r="Q13" s="20"/>
      <c r="R13" s="18"/>
      <c r="S13" s="20"/>
      <c r="T13" s="18"/>
      <c r="V13" t="e">
        <f>(L6&gt;0)+(#REF!=$N$5)</f>
        <v>#REF!</v>
      </c>
    </row>
    <row r="14" spans="1:25" x14ac:dyDescent="0.2">
      <c r="A14" s="17">
        <f t="shared" si="3"/>
        <v>9</v>
      </c>
      <c r="B14" s="11"/>
      <c r="C14" s="11"/>
      <c r="D14" s="17" t="str">
        <f>IF(B14&lt;&gt;"",IFERROR(VLOOKUP(B14,SignOnSheet!$D$5:$N$18,7,FALSE),"NON_LISTED"),"")</f>
        <v/>
      </c>
      <c r="E14" s="18" t="str">
        <f>IF(B14&lt;&gt;"",IFERROR(VLOOKUP(B14,SignOnSheet!$D$5:$K$18,3,FALSE),"NON_LISTED"),"")</f>
        <v/>
      </c>
      <c r="F14" s="18" t="str">
        <f>IF(B14&lt;&gt;"",IFERROR(VLOOKUP(B14,SignOnSheet!$D$5:$K$18,4,FALSE),"NON_LISTED"),"")</f>
        <v/>
      </c>
      <c r="G14" s="18" t="str">
        <f>IF(B14&lt;&gt;"",IFERROR(VLOOKUP(B14,SignOnSheet!$D$5:$K$18,5,FALSE),"NON_LISTED"),"")</f>
        <v/>
      </c>
      <c r="H14" s="18" t="str">
        <f>IF(B14&lt;&gt;"",IFERROR(VLOOKUP(B14,SignOnSheet!$D$5:$K$18,6,FALSE),"NON_LISTED"),"")</f>
        <v/>
      </c>
      <c r="I14" s="39" t="str">
        <f>IF(B14&lt;&gt;"",IFERROR(VLOOKUP(B14,SignOnSheet!$D$5:$K$18,2,FALSE),"NON_LISTED"),"")</f>
        <v/>
      </c>
      <c r="J14" s="18" t="str">
        <f t="shared" si="0"/>
        <v/>
      </c>
      <c r="K14" s="19" t="str">
        <f t="shared" si="1"/>
        <v/>
      </c>
      <c r="L14" s="19" t="str">
        <f t="shared" si="2"/>
        <v/>
      </c>
      <c r="M14" s="18" t="str">
        <f>IF(ISTEXT(C14),SignOnSheet!$U$22+1,IF(C14&lt;&gt;"",IFERROR(IF(L14&gt;0,RANK(L14,IF(L$6:L$56&gt;0,L$6:L$56,),1)-COUNTIF(L$6:L$56,"=0"),IF(L14&lt;&gt;"",SignOnSheet!$U$22+1,0)),0),""))</f>
        <v/>
      </c>
      <c r="N14" s="20" t="e">
        <f>IF(#REF!=N$5,IF(L14="",MAX($L$6:$L$56)+1,L14),"")</f>
        <v>#REF!</v>
      </c>
      <c r="O14" s="20"/>
      <c r="P14" s="20"/>
      <c r="Q14" s="20"/>
      <c r="R14" s="18"/>
      <c r="S14" s="20"/>
      <c r="T14" s="18"/>
    </row>
    <row r="15" spans="1:25" x14ac:dyDescent="0.2">
      <c r="A15" s="17">
        <f t="shared" si="3"/>
        <v>10</v>
      </c>
      <c r="B15" s="11"/>
      <c r="C15" s="11"/>
      <c r="D15" s="17" t="str">
        <f>IF(B15&lt;&gt;"",IFERROR(VLOOKUP(B15,SignOnSheet!$D$5:$N$18,7,FALSE),"NON_LISTED"),"")</f>
        <v/>
      </c>
      <c r="E15" s="18" t="str">
        <f>IF(B15&lt;&gt;"",IFERROR(VLOOKUP(B15,SignOnSheet!$D$5:$K$18,3,FALSE),"NON_LISTED"),"")</f>
        <v/>
      </c>
      <c r="F15" s="18" t="str">
        <f>IF(B15&lt;&gt;"",IFERROR(VLOOKUP(B15,SignOnSheet!$D$5:$K$18,4,FALSE),"NON_LISTED"),"")</f>
        <v/>
      </c>
      <c r="G15" s="18" t="str">
        <f>IF(B15&lt;&gt;"",IFERROR(VLOOKUP(B15,SignOnSheet!$D$5:$K$18,5,FALSE),"NON_LISTED"),"")</f>
        <v/>
      </c>
      <c r="H15" s="18" t="str">
        <f>IF(B15&lt;&gt;"",IFERROR(VLOOKUP(B15,SignOnSheet!$D$5:$K$18,6,FALSE),"NON_LISTED"),"")</f>
        <v/>
      </c>
      <c r="I15" s="39" t="str">
        <f>IF(B15&lt;&gt;"",IFERROR(VLOOKUP(B15,SignOnSheet!$D$5:$K$18,2,FALSE),"NON_LISTED"),"")</f>
        <v/>
      </c>
      <c r="J15" s="18" t="str">
        <f t="shared" si="0"/>
        <v/>
      </c>
      <c r="K15" s="19" t="str">
        <f t="shared" si="1"/>
        <v/>
      </c>
      <c r="L15" s="19" t="str">
        <f t="shared" si="2"/>
        <v/>
      </c>
      <c r="M15" s="18" t="str">
        <f>IF(ISTEXT(C15),SignOnSheet!$U$22+1,IF(C15&lt;&gt;"",IFERROR(IF(L15&gt;0,RANK(L15,IF(L$6:L$56&gt;0,L$6:L$56,),1)-COUNTIF(L$6:L$56,"=0"),IF(L15&lt;&gt;"",SignOnSheet!$U$22+1,0)),0),""))</f>
        <v/>
      </c>
      <c r="N15" s="20" t="e">
        <f>IF(#REF!=N$5,IF(L15="",MAX($L$6:$L$56)+1,L15),"")</f>
        <v>#REF!</v>
      </c>
      <c r="O15" s="20"/>
      <c r="P15" s="20"/>
      <c r="Q15" s="20"/>
      <c r="R15" s="18"/>
      <c r="S15" s="20"/>
      <c r="T15" s="18"/>
    </row>
    <row r="16" spans="1:25" x14ac:dyDescent="0.2">
      <c r="A16" s="17">
        <f t="shared" si="3"/>
        <v>11</v>
      </c>
      <c r="B16" s="11"/>
      <c r="C16" s="11"/>
      <c r="D16" s="17" t="str">
        <f>IF(B16&lt;&gt;"",IFERROR(VLOOKUP(B16,SignOnSheet!$D$5:$N$18,7,FALSE),"NON_LISTED"),"")</f>
        <v/>
      </c>
      <c r="E16" s="18" t="str">
        <f>IF(B16&lt;&gt;"",IFERROR(VLOOKUP(B16,SignOnSheet!$D$5:$K$18,3,FALSE),"NON_LISTED"),"")</f>
        <v/>
      </c>
      <c r="F16" s="18" t="str">
        <f>IF(B16&lt;&gt;"",IFERROR(VLOOKUP(B16,SignOnSheet!$D$5:$K$18,4,FALSE),"NON_LISTED"),"")</f>
        <v/>
      </c>
      <c r="G16" s="18" t="str">
        <f>IF(B16&lt;&gt;"",IFERROR(VLOOKUP(B16,SignOnSheet!$D$5:$K$18,5,FALSE),"NON_LISTED"),"")</f>
        <v/>
      </c>
      <c r="H16" s="18" t="str">
        <f>IF(B16&lt;&gt;"",IFERROR(VLOOKUP(B16,SignOnSheet!$D$5:$K$18,6,FALSE),"NON_LISTED"),"")</f>
        <v/>
      </c>
      <c r="I16" s="39" t="str">
        <f>IF(B16&lt;&gt;"",IFERROR(VLOOKUP(B16,SignOnSheet!$D$5:$K$18,2,FALSE),"NON_LISTED"),"")</f>
        <v/>
      </c>
      <c r="J16" s="18" t="str">
        <f t="shared" si="0"/>
        <v/>
      </c>
      <c r="K16" s="19" t="str">
        <f t="shared" si="1"/>
        <v/>
      </c>
      <c r="L16" s="19" t="str">
        <f t="shared" si="2"/>
        <v/>
      </c>
      <c r="M16" s="18" t="str">
        <f>IF(ISTEXT(C16),SignOnSheet!$U$22+1,IF(C16&lt;&gt;"",IFERROR(IF(L16&gt;0,RANK(L16,IF(L$6:L$56&gt;0,L$6:L$56,),1)-COUNTIF(L$6:L$56,"=0"),IF(L16&lt;&gt;"",SignOnSheet!$U$22+1,0)),0),""))</f>
        <v/>
      </c>
      <c r="N16" s="20" t="e">
        <f>IF(#REF!=N$5,IF(L16="",MAX($L$6:$L$56)+1,L16),"")</f>
        <v>#REF!</v>
      </c>
      <c r="O16" s="20"/>
      <c r="P16" s="20"/>
      <c r="Q16" s="20"/>
      <c r="R16" s="18"/>
      <c r="S16" s="20"/>
      <c r="T16" s="18"/>
    </row>
    <row r="17" spans="1:20" x14ac:dyDescent="0.2">
      <c r="A17" s="17">
        <f t="shared" si="3"/>
        <v>12</v>
      </c>
      <c r="B17" s="11"/>
      <c r="C17" s="11"/>
      <c r="D17" s="17" t="str">
        <f>IF(B17&lt;&gt;"",IFERROR(VLOOKUP(B17,SignOnSheet!$D$5:$N$18,7,FALSE),"NON_LISTED"),"")</f>
        <v/>
      </c>
      <c r="E17" s="18" t="str">
        <f>IF(B17&lt;&gt;"",IFERROR(VLOOKUP(B17,SignOnSheet!$D$5:$K$18,3,FALSE),"NON_LISTED"),"")</f>
        <v/>
      </c>
      <c r="F17" s="18" t="str">
        <f>IF(B17&lt;&gt;"",IFERROR(VLOOKUP(B17,SignOnSheet!$D$5:$K$18,4,FALSE),"NON_LISTED"),"")</f>
        <v/>
      </c>
      <c r="G17" s="18" t="str">
        <f>IF(B17&lt;&gt;"",IFERROR(VLOOKUP(B17,SignOnSheet!$D$5:$K$18,5,FALSE),"NON_LISTED"),"")</f>
        <v/>
      </c>
      <c r="H17" s="18" t="str">
        <f>IF(B17&lt;&gt;"",IFERROR(VLOOKUP(B17,SignOnSheet!$D$5:$K$18,6,FALSE),"NON_LISTED"),"")</f>
        <v/>
      </c>
      <c r="I17" s="39" t="str">
        <f>IF(B17&lt;&gt;"",IFERROR(VLOOKUP(B17,SignOnSheet!$D$5:$K$18,2,FALSE),"NON_LISTED"),"")</f>
        <v/>
      </c>
      <c r="J17" s="18" t="str">
        <f t="shared" si="0"/>
        <v/>
      </c>
      <c r="K17" s="19" t="str">
        <f t="shared" si="1"/>
        <v/>
      </c>
      <c r="L17" s="19" t="str">
        <f t="shared" si="2"/>
        <v/>
      </c>
      <c r="M17" s="18" t="str">
        <f>IF(ISTEXT(C17),SignOnSheet!$U$22+1,IF(C17&lt;&gt;"",IFERROR(IF(L17&gt;0,RANK(L17,IF(L$6:L$56&gt;0,L$6:L$56,),1)-COUNTIF(L$6:L$56,"=0"),IF(L17&lt;&gt;"",SignOnSheet!$U$22+1,0)),0),""))</f>
        <v/>
      </c>
      <c r="N17" s="20" t="e">
        <f>IF(#REF!=N$5,IF(L17="",MAX($L$6:$L$56)+1,L17),"")</f>
        <v>#REF!</v>
      </c>
      <c r="O17" s="20"/>
      <c r="P17" s="20"/>
      <c r="Q17" s="20"/>
      <c r="R17" s="18"/>
      <c r="S17" s="20"/>
      <c r="T17" s="18"/>
    </row>
    <row r="18" spans="1:20" x14ac:dyDescent="0.2">
      <c r="A18" s="17">
        <f t="shared" si="3"/>
        <v>13</v>
      </c>
      <c r="B18" s="35"/>
      <c r="C18" s="35"/>
      <c r="D18" s="17" t="str">
        <f>IF(B18&lt;&gt;"",IFERROR(VLOOKUP(B18,SignOnSheet!$D$5:$N$18,7,FALSE),"NON_LISTED"),"")</f>
        <v/>
      </c>
      <c r="E18" s="18" t="str">
        <f>IF(B18&lt;&gt;"",IFERROR(VLOOKUP(B18,SignOnSheet!$D$5:$K$18,3,FALSE),"NON_LISTED"),"")</f>
        <v/>
      </c>
      <c r="F18" s="18" t="str">
        <f>IF(B18&lt;&gt;"",IFERROR(VLOOKUP(B18,SignOnSheet!$D$5:$K$18,4,FALSE),"NON_LISTED"),"")</f>
        <v/>
      </c>
      <c r="G18" s="18" t="str">
        <f>IF(B18&lt;&gt;"",IFERROR(VLOOKUP(B18,SignOnSheet!$D$5:$K$18,5,FALSE),"NON_LISTED"),"")</f>
        <v/>
      </c>
      <c r="H18" s="18" t="str">
        <f>IF(B18&lt;&gt;"",IFERROR(VLOOKUP(B18,SignOnSheet!$D$5:$K$18,6,FALSE),"NON_LISTED"),"")</f>
        <v/>
      </c>
      <c r="I18" s="39" t="str">
        <f>IF(B18&lt;&gt;"",IFERROR(VLOOKUP(B18,SignOnSheet!$D$5:$K$18,2,FALSE),"NON_LISTED"),"")</f>
        <v/>
      </c>
      <c r="J18" s="18" t="str">
        <f t="shared" si="0"/>
        <v/>
      </c>
      <c r="K18" s="19" t="str">
        <f t="shared" si="1"/>
        <v/>
      </c>
      <c r="L18" s="19" t="str">
        <f t="shared" si="2"/>
        <v/>
      </c>
      <c r="M18" s="18" t="str">
        <f>IF(ISTEXT(C18),SignOnSheet!$U$22+1,IF(C18&lt;&gt;"",IFERROR(IF(L18&gt;0,RANK(L18,IF(L$6:L$56&gt;0,L$6:L$56,),1)-COUNTIF(L$6:L$56,"=0"),IF(L18&lt;&gt;"",SignOnSheet!$U$22+1,0)),0),""))</f>
        <v/>
      </c>
      <c r="N18" s="20" t="e">
        <f>IF(#REF!=N$5,IF(L18="",MAX($L$6:$L$56)+1,L18),"")</f>
        <v>#REF!</v>
      </c>
      <c r="O18" s="20"/>
      <c r="P18" s="20"/>
      <c r="Q18" s="20"/>
      <c r="R18" s="18"/>
      <c r="S18" s="20"/>
      <c r="T18" s="18"/>
    </row>
    <row r="19" spans="1:20" x14ac:dyDescent="0.2">
      <c r="A19" s="17">
        <f t="shared" si="3"/>
        <v>14</v>
      </c>
      <c r="B19" s="11"/>
      <c r="C19" s="11"/>
      <c r="D19" s="17" t="str">
        <f>IF(B19&lt;&gt;"",IFERROR(VLOOKUP(B19,SignOnSheet!$D$5:$N$18,7,FALSE),"NON_LISTED"),"")</f>
        <v/>
      </c>
      <c r="E19" s="18" t="str">
        <f>IF(B19&lt;&gt;"",IFERROR(VLOOKUP(B19,SignOnSheet!$D$5:$K$18,3,FALSE),"NON_LISTED"),"")</f>
        <v/>
      </c>
      <c r="F19" s="18" t="str">
        <f>IF(B19&lt;&gt;"",IFERROR(VLOOKUP(B19,SignOnSheet!$D$5:$K$18,4,FALSE),"NON_LISTED"),"")</f>
        <v/>
      </c>
      <c r="G19" s="18" t="str">
        <f>IF(B19&lt;&gt;"",IFERROR(VLOOKUP(B19,SignOnSheet!$D$5:$K$18,5,FALSE),"NON_LISTED"),"")</f>
        <v/>
      </c>
      <c r="H19" s="18" t="str">
        <f>IF(B19&lt;&gt;"",IFERROR(VLOOKUP(B19,SignOnSheet!$D$5:$K$18,6,FALSE),"NON_LISTED"),"")</f>
        <v/>
      </c>
      <c r="I19" s="39" t="str">
        <f>IF(B19&lt;&gt;"",IFERROR(VLOOKUP(B19,SignOnSheet!$D$5:$K$18,2,FALSE),"NON_LISTED"),"")</f>
        <v/>
      </c>
      <c r="J19" s="18" t="str">
        <f t="shared" si="0"/>
        <v/>
      </c>
      <c r="K19" s="19" t="str">
        <f t="shared" si="1"/>
        <v/>
      </c>
      <c r="L19" s="19" t="str">
        <f t="shared" si="2"/>
        <v/>
      </c>
      <c r="M19" s="18" t="str">
        <f>IF(ISTEXT(C19),SignOnSheet!$U$22+1,IF(C19&lt;&gt;"",IFERROR(IF(L19&gt;0,RANK(L19,IF(L$6:L$56&gt;0,L$6:L$56,),1)-COUNTIF(L$6:L$56,"=0"),IF(L19&lt;&gt;"",SignOnSheet!$U$22+1,0)),0),""))</f>
        <v/>
      </c>
      <c r="N19" s="20" t="e">
        <f>IF(#REF!=N$5,IF(L19="",MAX($L$6:$L$56)+1,L19),"")</f>
        <v>#REF!</v>
      </c>
      <c r="O19" s="20"/>
      <c r="P19" s="20"/>
      <c r="Q19" s="20"/>
      <c r="R19" s="18"/>
      <c r="S19" s="20"/>
      <c r="T19" s="18"/>
    </row>
    <row r="20" spans="1:20" x14ac:dyDescent="0.2">
      <c r="A20" s="17">
        <f t="shared" si="3"/>
        <v>15</v>
      </c>
      <c r="B20" s="11"/>
      <c r="C20" s="11"/>
      <c r="D20" s="17" t="str">
        <f>IF(B20&lt;&gt;"",IFERROR(VLOOKUP(B20,SignOnSheet!$D$5:$N$18,7,FALSE),"NON_LISTED"),"")</f>
        <v/>
      </c>
      <c r="E20" s="18" t="str">
        <f>IF(B20&lt;&gt;"",IFERROR(VLOOKUP(B20,SignOnSheet!$D$5:$K$18,3,FALSE),"NON_LISTED"),"")</f>
        <v/>
      </c>
      <c r="F20" s="18" t="str">
        <f>IF(B20&lt;&gt;"",IFERROR(VLOOKUP(B20,SignOnSheet!$D$5:$K$18,4,FALSE),"NON_LISTED"),"")</f>
        <v/>
      </c>
      <c r="G20" s="18" t="str">
        <f>IF(B20&lt;&gt;"",IFERROR(VLOOKUP(B20,SignOnSheet!$D$5:$K$18,5,FALSE),"NON_LISTED"),"")</f>
        <v/>
      </c>
      <c r="H20" s="18" t="str">
        <f>IF(B20&lt;&gt;"",IFERROR(VLOOKUP(B20,SignOnSheet!$D$5:$K$18,6,FALSE),"NON_LISTED"),"")</f>
        <v/>
      </c>
      <c r="I20" s="39" t="str">
        <f>IF(B20&lt;&gt;"",IFERROR(VLOOKUP(B20,SignOnSheet!$D$5:$K$18,2,FALSE),"NON_LISTED"),"")</f>
        <v/>
      </c>
      <c r="J20" s="18" t="str">
        <f t="shared" si="0"/>
        <v/>
      </c>
      <c r="K20" s="19" t="str">
        <f t="shared" si="1"/>
        <v/>
      </c>
      <c r="L20" s="19" t="str">
        <f t="shared" si="2"/>
        <v/>
      </c>
      <c r="M20" s="18" t="str">
        <f>IF(ISTEXT(C20),SignOnSheet!$U$22+1,IF(C20&lt;&gt;"",IFERROR(IF(L20&gt;0,RANK(L20,IF(L$6:L$56&gt;0,L$6:L$56,),1)-COUNTIF(L$6:L$56,"=0"),IF(L20&lt;&gt;"",SignOnSheet!$U$22+1,0)),0),""))</f>
        <v/>
      </c>
      <c r="N20" s="20" t="e">
        <f>IF(#REF!=N$5,IF(L20="",MAX($L$6:$L$56)+1,L20),"")</f>
        <v>#REF!</v>
      </c>
      <c r="O20" s="20"/>
      <c r="P20" s="20"/>
      <c r="Q20" s="20"/>
      <c r="R20" s="18"/>
      <c r="S20" s="20"/>
      <c r="T20" s="18"/>
    </row>
    <row r="21" spans="1:20" x14ac:dyDescent="0.2">
      <c r="A21" s="17">
        <f t="shared" si="3"/>
        <v>16</v>
      </c>
      <c r="B21" s="11"/>
      <c r="C21" s="11"/>
      <c r="D21" s="17" t="str">
        <f>IF(B21&lt;&gt;"",IFERROR(VLOOKUP(B21,SignOnSheet!$D$5:$N$18,7,FALSE),"NON_LISTED"),"")</f>
        <v/>
      </c>
      <c r="E21" s="18" t="str">
        <f>IF(B21&lt;&gt;"",IFERROR(VLOOKUP(B21,SignOnSheet!$D$5:$K$18,3,FALSE),"NON_LISTED"),"")</f>
        <v/>
      </c>
      <c r="F21" s="18" t="str">
        <f>IF(B21&lt;&gt;"",IFERROR(VLOOKUP(B21,SignOnSheet!$D$5:$K$18,4,FALSE),"NON_LISTED"),"")</f>
        <v/>
      </c>
      <c r="G21" s="18" t="str">
        <f>IF(B21&lt;&gt;"",IFERROR(VLOOKUP(B21,SignOnSheet!$D$5:$K$18,5,FALSE),"NON_LISTED"),"")</f>
        <v/>
      </c>
      <c r="H21" s="18" t="str">
        <f>IF(B21&lt;&gt;"",IFERROR(VLOOKUP(B21,SignOnSheet!$D$5:$K$18,6,FALSE),"NON_LISTED"),"")</f>
        <v/>
      </c>
      <c r="I21" s="39" t="str">
        <f>IF(B21&lt;&gt;"",IFERROR(VLOOKUP(B21,SignOnSheet!$D$5:$K$18,2,FALSE),"NON_LISTED"),"")</f>
        <v/>
      </c>
      <c r="J21" s="18" t="str">
        <f t="shared" si="0"/>
        <v/>
      </c>
      <c r="K21" s="19" t="str">
        <f t="shared" si="1"/>
        <v/>
      </c>
      <c r="L21" s="19" t="str">
        <f t="shared" si="2"/>
        <v/>
      </c>
      <c r="M21" s="18" t="str">
        <f>IF(ISTEXT(C21),SignOnSheet!$U$22+1,IF(C21&lt;&gt;"",IFERROR(IF(L21&gt;0,RANK(L21,IF(L$6:L$56&gt;0,L$6:L$56,),1)-COUNTIF(L$6:L$56,"=0"),IF(L21&lt;&gt;"",SignOnSheet!$U$22+1,0)),0),""))</f>
        <v/>
      </c>
      <c r="N21" s="20" t="e">
        <f>IF(#REF!=N$5,IF(L21="",MAX($L$6:$L$56)+1,L21),"")</f>
        <v>#REF!</v>
      </c>
      <c r="O21" s="20"/>
      <c r="P21" s="20"/>
      <c r="Q21" s="20"/>
      <c r="R21" s="18"/>
      <c r="S21" s="20"/>
      <c r="T21" s="18"/>
    </row>
    <row r="22" spans="1:20" x14ac:dyDescent="0.2">
      <c r="A22" s="17">
        <f t="shared" si="3"/>
        <v>17</v>
      </c>
      <c r="B22" s="11"/>
      <c r="C22" s="11"/>
      <c r="D22" s="17" t="str">
        <f>IF(B22&lt;&gt;"",IFERROR(VLOOKUP(B22,SignOnSheet!$D$5:$N$18,7,FALSE),"NON_LISTED"),"")</f>
        <v/>
      </c>
      <c r="E22" s="18" t="str">
        <f>IF(B22&lt;&gt;"",IFERROR(VLOOKUP(B22,SignOnSheet!$D$5:$K$18,3,FALSE),"NON_LISTED"),"")</f>
        <v/>
      </c>
      <c r="F22" s="18" t="str">
        <f>IF(B22&lt;&gt;"",IFERROR(VLOOKUP(B22,SignOnSheet!$D$5:$K$18,4,FALSE),"NON_LISTED"),"")</f>
        <v/>
      </c>
      <c r="G22" s="18" t="str">
        <f>IF(B22&lt;&gt;"",IFERROR(VLOOKUP(B22,SignOnSheet!$D$5:$K$18,5,FALSE),"NON_LISTED"),"")</f>
        <v/>
      </c>
      <c r="H22" s="18" t="str">
        <f>IF(B22&lt;&gt;"",IFERROR(VLOOKUP(B22,SignOnSheet!$D$5:$K$18,6,FALSE),"NON_LISTED"),"")</f>
        <v/>
      </c>
      <c r="I22" s="39" t="str">
        <f>IF(B22&lt;&gt;"",IFERROR(VLOOKUP(B22,SignOnSheet!$D$5:$K$18,2,FALSE),"NON_LISTED"),"")</f>
        <v/>
      </c>
      <c r="J22" s="18" t="str">
        <f t="shared" si="0"/>
        <v/>
      </c>
      <c r="K22" s="19" t="str">
        <f t="shared" si="1"/>
        <v/>
      </c>
      <c r="L22" s="19" t="str">
        <f t="shared" si="2"/>
        <v/>
      </c>
      <c r="M22" s="18" t="str">
        <f>IF(ISTEXT(C22),SignOnSheet!$U$22+1,IF(C22&lt;&gt;"",IFERROR(IF(L22&gt;0,RANK(L22,IF(L$6:L$56&gt;0,L$6:L$56,),1)-COUNTIF(L$6:L$56,"=0"),IF(L22&lt;&gt;"",SignOnSheet!$U$22+1,0)),0),""))</f>
        <v/>
      </c>
      <c r="N22" s="20" t="e">
        <f>IF(#REF!=N$5,IF(L22="",MAX($L$6:$L$56)+1,L22),"")</f>
        <v>#REF!</v>
      </c>
      <c r="O22" s="20"/>
      <c r="P22" s="20"/>
      <c r="Q22" s="20"/>
      <c r="R22" s="18"/>
      <c r="S22" s="20"/>
      <c r="T22" s="18"/>
    </row>
    <row r="23" spans="1:20" x14ac:dyDescent="0.2">
      <c r="A23" s="17">
        <f t="shared" si="3"/>
        <v>18</v>
      </c>
      <c r="B23" s="11"/>
      <c r="C23" s="92"/>
      <c r="D23" s="17" t="str">
        <f>IF(B23&lt;&gt;"",IFERROR(VLOOKUP(B23,SignOnSheet!$D$5:$N$18,7,FALSE),"NON_LISTED"),"")</f>
        <v/>
      </c>
      <c r="E23" s="18" t="str">
        <f>IF(B23&lt;&gt;"",IFERROR(VLOOKUP(B23,SignOnSheet!$D$5:$K$18,3,FALSE),"NON_LISTED"),"")</f>
        <v/>
      </c>
      <c r="F23" s="18" t="str">
        <f>IF(B23&lt;&gt;"",IFERROR(VLOOKUP(B23,SignOnSheet!$D$5:$K$18,4,FALSE),"NON_LISTED"),"")</f>
        <v/>
      </c>
      <c r="G23" s="18" t="str">
        <f>IF(B23&lt;&gt;"",IFERROR(VLOOKUP(B23,SignOnSheet!$D$5:$K$18,5,FALSE),"NON_LISTED"),"")</f>
        <v/>
      </c>
      <c r="H23" s="18" t="str">
        <f>IF(B23&lt;&gt;"",IFERROR(VLOOKUP(B23,SignOnSheet!$D$5:$K$18,6,FALSE),"NON_LISTED"),"")</f>
        <v/>
      </c>
      <c r="I23" s="39" t="str">
        <f>IF(B23&lt;&gt;"",IFERROR(VLOOKUP(B23,SignOnSheet!$D$5:$K$18,2,FALSE),"NON_LISTED"),"")</f>
        <v/>
      </c>
      <c r="J23" s="18" t="str">
        <f t="shared" si="0"/>
        <v/>
      </c>
      <c r="K23" s="19" t="str">
        <f t="shared" si="1"/>
        <v/>
      </c>
      <c r="L23" s="19" t="str">
        <f t="shared" si="2"/>
        <v/>
      </c>
      <c r="M23" s="18" t="str">
        <f>IF(ISTEXT(C23),SignOnSheet!$U$22+1,IF(C23&lt;&gt;"",IFERROR(IF(L23&gt;0,RANK(L23,IF(L$6:L$56&gt;0,L$6:L$56,),1)-COUNTIF(L$6:L$56,"=0"),IF(L23&lt;&gt;"",SignOnSheet!$U$22+1,0)),0),""))</f>
        <v/>
      </c>
      <c r="N23" s="20" t="e">
        <f>IF(#REF!=N$5,IF(L23="",MAX($L$6:$L$56)+1,L23),"")</f>
        <v>#REF!</v>
      </c>
      <c r="O23" s="20"/>
      <c r="P23" s="20"/>
      <c r="Q23" s="20"/>
      <c r="R23" s="18"/>
      <c r="S23" s="20"/>
      <c r="T23" s="18"/>
    </row>
    <row r="24" spans="1:20" x14ac:dyDescent="0.2">
      <c r="A24" s="17">
        <f t="shared" si="3"/>
        <v>19</v>
      </c>
      <c r="B24" s="11"/>
      <c r="C24" s="11"/>
      <c r="D24" s="17" t="str">
        <f>IF(B24&lt;&gt;"",IFERROR(VLOOKUP(B24,SignOnSheet!$D$5:$N$18,7,FALSE),"NON_LISTED"),"")</f>
        <v/>
      </c>
      <c r="E24" s="18" t="str">
        <f>IF(B24&lt;&gt;"",IFERROR(VLOOKUP(B24,SignOnSheet!$D$5:$K$18,3,FALSE),"NON_LISTED"),"")</f>
        <v/>
      </c>
      <c r="F24" s="18" t="str">
        <f>IF(B24&lt;&gt;"",IFERROR(VLOOKUP(B24,SignOnSheet!$D$5:$K$18,4,FALSE),"NON_LISTED"),"")</f>
        <v/>
      </c>
      <c r="G24" s="18" t="str">
        <f>IF(B24&lt;&gt;"",IFERROR(VLOOKUP(B24,SignOnSheet!$D$5:$K$18,5,FALSE),"NON_LISTED"),"")</f>
        <v/>
      </c>
      <c r="H24" s="18" t="str">
        <f>IF(B24&lt;&gt;"",IFERROR(VLOOKUP(B24,SignOnSheet!$D$5:$K$18,6,FALSE),"NON_LISTED"),"")</f>
        <v/>
      </c>
      <c r="I24" s="39" t="str">
        <f>IF(B24&lt;&gt;"",IFERROR(VLOOKUP(B24,SignOnSheet!$D$5:$K$18,2,FALSE),"NON_LISTED"),"")</f>
        <v/>
      </c>
      <c r="J24" s="18" t="str">
        <f t="shared" si="0"/>
        <v/>
      </c>
      <c r="K24" s="19" t="str">
        <f t="shared" si="1"/>
        <v/>
      </c>
      <c r="L24" s="19" t="str">
        <f t="shared" si="2"/>
        <v/>
      </c>
      <c r="M24" s="18" t="str">
        <f>IF(ISTEXT(C24),SignOnSheet!$U$22+1,IF(C24&lt;&gt;"",IFERROR(IF(L24&gt;0,RANK(L24,IF(L$6:L$56&gt;0,L$6:L$56,),1)-COUNTIF(L$6:L$56,"=0"),IF(L24&lt;&gt;"",SignOnSheet!$U$22+1,0)),0),""))</f>
        <v/>
      </c>
      <c r="N24" s="20" t="e">
        <f>IF(#REF!=N$5,IF(L24="",MAX($L$6:$L$56)+1,L24),"")</f>
        <v>#REF!</v>
      </c>
      <c r="O24" s="20"/>
      <c r="P24" s="20"/>
      <c r="Q24" s="20"/>
      <c r="R24" s="18"/>
      <c r="S24" s="20"/>
      <c r="T24" s="18"/>
    </row>
    <row r="25" spans="1:20" x14ac:dyDescent="0.2">
      <c r="A25" s="17">
        <f t="shared" si="3"/>
        <v>20</v>
      </c>
      <c r="B25" s="11"/>
      <c r="C25" s="11"/>
      <c r="D25" s="17" t="str">
        <f>IF(B25&lt;&gt;"",IFERROR(VLOOKUP(B25,SignOnSheet!$D$5:$N$18,7,FALSE),"NON_LISTED"),"")</f>
        <v/>
      </c>
      <c r="E25" s="18" t="str">
        <f>IF(B25&lt;&gt;"",IFERROR(VLOOKUP(B25,SignOnSheet!$D$5:$K$18,3,FALSE),"NON_LISTED"),"")</f>
        <v/>
      </c>
      <c r="F25" s="18" t="str">
        <f>IF(B25&lt;&gt;"",IFERROR(VLOOKUP(B25,SignOnSheet!$D$5:$K$18,4,FALSE),"NON_LISTED"),"")</f>
        <v/>
      </c>
      <c r="G25" s="18" t="str">
        <f>IF(B25&lt;&gt;"",IFERROR(VLOOKUP(B25,SignOnSheet!$D$5:$K$18,5,FALSE),"NON_LISTED"),"")</f>
        <v/>
      </c>
      <c r="H25" s="18" t="str">
        <f>IF(B25&lt;&gt;"",IFERROR(VLOOKUP(B25,SignOnSheet!$D$5:$K$18,6,FALSE),"NON_LISTED"),"")</f>
        <v/>
      </c>
      <c r="I25" s="39" t="str">
        <f>IF(B25&lt;&gt;"",IFERROR(VLOOKUP(B25,SignOnSheet!$D$5:$K$18,2,FALSE),"NON_LISTED"),"")</f>
        <v/>
      </c>
      <c r="J25" s="18" t="str">
        <f t="shared" si="0"/>
        <v/>
      </c>
      <c r="K25" s="19" t="str">
        <f t="shared" si="1"/>
        <v/>
      </c>
      <c r="L25" s="19" t="str">
        <f t="shared" si="2"/>
        <v/>
      </c>
      <c r="M25" s="18" t="str">
        <f>IF(ISTEXT(C25),SignOnSheet!$U$22+1,IF(C25&lt;&gt;"",IFERROR(IF(L25&gt;0,RANK(L25,IF(L$6:L$56&gt;0,L$6:L$56,),1)-COUNTIF(L$6:L$56,"=0"),IF(L25&lt;&gt;"",SignOnSheet!$U$22+1,0)),0),""))</f>
        <v/>
      </c>
      <c r="N25" s="20" t="e">
        <f>IF(#REF!=N$5,IF(L25="",MAX($L$6:$L$56)+1,L25),"")</f>
        <v>#REF!</v>
      </c>
      <c r="O25" s="20"/>
      <c r="P25" s="20"/>
      <c r="Q25" s="20"/>
      <c r="R25" s="18"/>
      <c r="S25" s="20"/>
      <c r="T25" s="18"/>
    </row>
    <row r="26" spans="1:20" x14ac:dyDescent="0.2">
      <c r="A26" s="17">
        <f t="shared" si="3"/>
        <v>21</v>
      </c>
      <c r="B26" s="11"/>
      <c r="C26" s="11"/>
      <c r="D26" s="17" t="str">
        <f>IF(B26&lt;&gt;"",IFERROR(VLOOKUP(B26,SignOnSheet!$D$5:$N$18,7,FALSE),"NON_LISTED"),"")</f>
        <v/>
      </c>
      <c r="E26" s="18" t="str">
        <f>IF(B26&lt;&gt;"",IFERROR(VLOOKUP(B26,SignOnSheet!$D$5:$K$18,3,FALSE),"NON_LISTED"),"")</f>
        <v/>
      </c>
      <c r="F26" s="18" t="str">
        <f>IF(B26&lt;&gt;"",IFERROR(VLOOKUP(B26,SignOnSheet!$D$5:$K$18,4,FALSE),"NON_LISTED"),"")</f>
        <v/>
      </c>
      <c r="G26" s="18" t="str">
        <f>IF(B26&lt;&gt;"",IFERROR(VLOOKUP(B26,SignOnSheet!$D$5:$K$18,5,FALSE),"NON_LISTED"),"")</f>
        <v/>
      </c>
      <c r="H26" s="18" t="str">
        <f>IF(B26&lt;&gt;"",IFERROR(VLOOKUP(B26,SignOnSheet!$D$5:$K$18,6,FALSE),"NON_LISTED"),"")</f>
        <v/>
      </c>
      <c r="I26" s="39" t="str">
        <f>IF(B26&lt;&gt;"",IFERROR(VLOOKUP(B26,SignOnSheet!$D$5:$K$18,2,FALSE),"NON_LISTED"),"")</f>
        <v/>
      </c>
      <c r="J26" s="18" t="str">
        <f t="shared" si="0"/>
        <v/>
      </c>
      <c r="K26" s="19" t="str">
        <f t="shared" si="1"/>
        <v/>
      </c>
      <c r="L26" s="19" t="str">
        <f t="shared" si="2"/>
        <v/>
      </c>
      <c r="M26" s="18" t="str">
        <f>IF(ISTEXT(C26),SignOnSheet!$U$22+1,IF(C26&lt;&gt;"",IFERROR(IF(L26&gt;0,RANK(L26,IF(L$6:L$56&gt;0,L$6:L$56,),1)-COUNTIF(L$6:L$56,"=0"),IF(L26&lt;&gt;"",SignOnSheet!$U$22+1,0)),0),""))</f>
        <v/>
      </c>
      <c r="N26" s="20" t="e">
        <f>IF(#REF!=N$5,IF(L26="",MAX($L$6:$L$56)+1,L26),"")</f>
        <v>#REF!</v>
      </c>
      <c r="O26" s="20"/>
      <c r="P26" s="20"/>
      <c r="Q26" s="20"/>
      <c r="R26" s="18"/>
      <c r="S26" s="20"/>
      <c r="T26" s="18"/>
    </row>
    <row r="27" spans="1:20" x14ac:dyDescent="0.2">
      <c r="A27" s="17">
        <f t="shared" si="3"/>
        <v>22</v>
      </c>
      <c r="B27" s="11"/>
      <c r="C27" s="11"/>
      <c r="D27" s="17" t="str">
        <f>IF(B27&lt;&gt;"",IFERROR(VLOOKUP(B27,SignOnSheet!$D$5:$N$18,7,FALSE),"NON_LISTED"),"")</f>
        <v/>
      </c>
      <c r="E27" s="18" t="str">
        <f>IF(B27&lt;&gt;"",IFERROR(VLOOKUP(B27,SignOnSheet!$D$5:$K$18,3,FALSE),"NON_LISTED"),"")</f>
        <v/>
      </c>
      <c r="F27" s="18" t="str">
        <f>IF(B27&lt;&gt;"",IFERROR(VLOOKUP(B27,SignOnSheet!$D$5:$K$18,4,FALSE),"NON_LISTED"),"")</f>
        <v/>
      </c>
      <c r="G27" s="18" t="str">
        <f>IF(B27&lt;&gt;"",IFERROR(VLOOKUP(B27,SignOnSheet!$D$5:$K$18,5,FALSE),"NON_LISTED"),"")</f>
        <v/>
      </c>
      <c r="H27" s="18" t="str">
        <f>IF(B27&lt;&gt;"",IFERROR(VLOOKUP(B27,SignOnSheet!$D$5:$K$18,6,FALSE),"NON_LISTED"),"")</f>
        <v/>
      </c>
      <c r="I27" s="39" t="str">
        <f>IF(B27&lt;&gt;"",IFERROR(VLOOKUP(B27,SignOnSheet!$D$5:$K$18,2,FALSE),"NON_LISTED"),"")</f>
        <v/>
      </c>
      <c r="J27" s="18" t="str">
        <f t="shared" si="0"/>
        <v/>
      </c>
      <c r="K27" s="19" t="str">
        <f t="shared" si="1"/>
        <v/>
      </c>
      <c r="L27" s="19" t="str">
        <f t="shared" si="2"/>
        <v/>
      </c>
      <c r="M27" s="18" t="str">
        <f>IF(ISTEXT(C27),SignOnSheet!$U$22+1,IF(C27&lt;&gt;"",IFERROR(IF(L27&gt;0,RANK(L27,IF(L$6:L$56&gt;0,L$6:L$56,),1)-COUNTIF(L$6:L$56,"=0"),IF(L27&lt;&gt;"",SignOnSheet!$U$22+1,0)),0),""))</f>
        <v/>
      </c>
      <c r="N27" s="20" t="e">
        <f>IF(#REF!=N$5,IF(L27="",MAX($L$6:$L$56)+1,L27),"")</f>
        <v>#REF!</v>
      </c>
      <c r="O27" s="20"/>
      <c r="P27" s="20"/>
      <c r="Q27" s="20"/>
      <c r="R27" s="18"/>
      <c r="S27" s="20"/>
      <c r="T27" s="18"/>
    </row>
    <row r="28" spans="1:20" x14ac:dyDescent="0.2">
      <c r="A28" s="17">
        <f t="shared" si="3"/>
        <v>23</v>
      </c>
      <c r="B28" s="11"/>
      <c r="C28" s="11"/>
      <c r="D28" s="17" t="str">
        <f>IF(B28&lt;&gt;"",IFERROR(VLOOKUP(B28,SignOnSheet!$D$5:$N$18,7,FALSE),"NON_LISTED"),"")</f>
        <v/>
      </c>
      <c r="E28" s="18" t="str">
        <f>IF(B28&lt;&gt;"",IFERROR(VLOOKUP(B28,SignOnSheet!$D$5:$K$18,3,FALSE),"NON_LISTED"),"")</f>
        <v/>
      </c>
      <c r="F28" s="18" t="str">
        <f>IF(B28&lt;&gt;"",IFERROR(VLOOKUP(B28,SignOnSheet!$D$5:$K$18,4,FALSE),"NON_LISTED"),"")</f>
        <v/>
      </c>
      <c r="G28" s="18" t="str">
        <f>IF(B28&lt;&gt;"",IFERROR(VLOOKUP(B28,SignOnSheet!$D$5:$K$18,5,FALSE),"NON_LISTED"),"")</f>
        <v/>
      </c>
      <c r="H28" s="18" t="str">
        <f>IF(B28&lt;&gt;"",IFERROR(VLOOKUP(B28,SignOnSheet!$D$5:$K$18,6,FALSE),"NON_LISTED"),"")</f>
        <v/>
      </c>
      <c r="I28" s="39" t="str">
        <f>IF(B28&lt;&gt;"",IFERROR(VLOOKUP(B28,SignOnSheet!$D$5:$K$18,2,FALSE),"NON_LISTED"),"")</f>
        <v/>
      </c>
      <c r="J28" s="18" t="str">
        <f t="shared" si="0"/>
        <v/>
      </c>
      <c r="K28" s="19" t="str">
        <f t="shared" si="1"/>
        <v/>
      </c>
      <c r="L28" s="19" t="str">
        <f t="shared" si="2"/>
        <v/>
      </c>
      <c r="M28" s="18" t="str">
        <f>IF(ISTEXT(C28),SignOnSheet!$U$22+1,IF(C28&lt;&gt;"",IFERROR(IF(L28&gt;0,RANK(L28,IF(L$6:L$56&gt;0,L$6:L$56,),1)-COUNTIF(L$6:L$56,"=0"),IF(L28&lt;&gt;"",SignOnSheet!$U$22+1,0)),0),""))</f>
        <v/>
      </c>
      <c r="N28" s="20" t="e">
        <f>IF(#REF!=N$5,IF(L28="",MAX($L$6:$L$56)+1,L28),"")</f>
        <v>#REF!</v>
      </c>
      <c r="O28" s="20"/>
      <c r="P28" s="20"/>
      <c r="Q28" s="20"/>
      <c r="R28" s="18"/>
      <c r="S28" s="20"/>
      <c r="T28" s="18"/>
    </row>
    <row r="29" spans="1:20" x14ac:dyDescent="0.2">
      <c r="A29" s="17">
        <f t="shared" si="3"/>
        <v>24</v>
      </c>
      <c r="B29" s="11"/>
      <c r="C29" s="11"/>
      <c r="D29" s="17" t="str">
        <f>IF(B29&lt;&gt;"",IFERROR(VLOOKUP(B29,SignOnSheet!$D$5:$N$18,7,FALSE),"NON_LISTED"),"")</f>
        <v/>
      </c>
      <c r="E29" s="18" t="str">
        <f>IF(B29&lt;&gt;"",IFERROR(VLOOKUP(B29,SignOnSheet!$D$5:$K$18,3,FALSE),"NON_LISTED"),"")</f>
        <v/>
      </c>
      <c r="F29" s="18" t="str">
        <f>IF(B29&lt;&gt;"",IFERROR(VLOOKUP(B29,SignOnSheet!$D$5:$K$18,4,FALSE),"NON_LISTED"),"")</f>
        <v/>
      </c>
      <c r="G29" s="18" t="str">
        <f>IF(B29&lt;&gt;"",IFERROR(VLOOKUP(B29,SignOnSheet!$D$5:$K$18,5,FALSE),"NON_LISTED"),"")</f>
        <v/>
      </c>
      <c r="H29" s="18" t="str">
        <f>IF(B29&lt;&gt;"",IFERROR(VLOOKUP(B29,SignOnSheet!$D$5:$K$18,6,FALSE),"NON_LISTED"),"")</f>
        <v/>
      </c>
      <c r="I29" s="39" t="str">
        <f>IF(B29&lt;&gt;"",IFERROR(VLOOKUP(B29,SignOnSheet!$D$5:$K$18,2,FALSE),"NON_LISTED"),"")</f>
        <v/>
      </c>
      <c r="J29" s="18" t="str">
        <f t="shared" si="0"/>
        <v/>
      </c>
      <c r="K29" s="19" t="str">
        <f t="shared" si="1"/>
        <v/>
      </c>
      <c r="L29" s="19" t="str">
        <f t="shared" si="2"/>
        <v/>
      </c>
      <c r="M29" s="18" t="str">
        <f>IF(ISTEXT(C29),SignOnSheet!$U$22+1,IF(C29&lt;&gt;"",IFERROR(IF(L29&gt;0,RANK(L29,IF(L$6:L$56&gt;0,L$6:L$56,),1)-COUNTIF(L$6:L$56,"=0"),IF(L29&lt;&gt;"",SignOnSheet!$U$22+1,0)),0),""))</f>
        <v/>
      </c>
      <c r="N29" s="20" t="e">
        <f>IF(#REF!=N$5,IF(L29="",MAX($L$6:$L$56)+1,L29),"")</f>
        <v>#REF!</v>
      </c>
      <c r="O29" s="20"/>
      <c r="P29" s="20"/>
      <c r="Q29" s="20"/>
      <c r="R29" s="18"/>
      <c r="S29" s="20"/>
      <c r="T29" s="18"/>
    </row>
    <row r="30" spans="1:20" x14ac:dyDescent="0.2">
      <c r="A30" s="17">
        <f t="shared" si="3"/>
        <v>25</v>
      </c>
      <c r="B30" s="11"/>
      <c r="C30" s="11"/>
      <c r="D30" s="17" t="str">
        <f>IF(B30&lt;&gt;"",IFERROR(VLOOKUP(B30,SignOnSheet!$D$5:$N$18,7,FALSE),"NON_LISTED"),"")</f>
        <v/>
      </c>
      <c r="E30" s="18" t="str">
        <f>IF(B30&lt;&gt;"",IFERROR(VLOOKUP(B30,SignOnSheet!$D$5:$K$18,3,FALSE),"NON_LISTED"),"")</f>
        <v/>
      </c>
      <c r="F30" s="18" t="str">
        <f>IF(B30&lt;&gt;"",IFERROR(VLOOKUP(B30,SignOnSheet!$D$5:$K$18,4,FALSE),"NON_LISTED"),"")</f>
        <v/>
      </c>
      <c r="G30" s="18" t="str">
        <f>IF(B30&lt;&gt;"",IFERROR(VLOOKUP(B30,SignOnSheet!$D$5:$K$18,5,FALSE),"NON_LISTED"),"")</f>
        <v/>
      </c>
      <c r="H30" s="18" t="str">
        <f>IF(B30&lt;&gt;"",IFERROR(VLOOKUP(B30,SignOnSheet!$D$5:$K$18,6,FALSE),"NON_LISTED"),"")</f>
        <v/>
      </c>
      <c r="I30" s="39" t="str">
        <f>IF(B30&lt;&gt;"",IFERROR(VLOOKUP(B30,SignOnSheet!$D$5:$K$18,2,FALSE),"NON_LISTED"),"")</f>
        <v/>
      </c>
      <c r="J30" s="18" t="str">
        <f t="shared" si="0"/>
        <v/>
      </c>
      <c r="K30" s="19" t="str">
        <f t="shared" si="1"/>
        <v/>
      </c>
      <c r="L30" s="19" t="str">
        <f t="shared" si="2"/>
        <v/>
      </c>
      <c r="M30" s="18" t="str">
        <f>IF(ISTEXT(C30),SignOnSheet!$U$22+1,IF(C30&lt;&gt;"",IFERROR(IF(L30&gt;0,RANK(L30,IF(L$6:L$56&gt;0,L$6:L$56,),1)-COUNTIF(L$6:L$56,"=0"),IF(L30&lt;&gt;"",SignOnSheet!$U$22+1,0)),0),""))</f>
        <v/>
      </c>
      <c r="N30" s="20" t="e">
        <f>IF(#REF!=N$5,IF(L30="",MAX($L$6:$L$56)+1,L30),"")</f>
        <v>#REF!</v>
      </c>
      <c r="O30" s="20"/>
      <c r="P30" s="20"/>
      <c r="Q30" s="20"/>
      <c r="R30" s="18"/>
      <c r="S30" s="20"/>
      <c r="T30" s="18"/>
    </row>
    <row r="31" spans="1:20" x14ac:dyDescent="0.2">
      <c r="A31" s="17">
        <f t="shared" si="3"/>
        <v>26</v>
      </c>
      <c r="B31" s="11"/>
      <c r="C31" s="11"/>
      <c r="D31" s="17" t="str">
        <f>IF(B31&lt;&gt;"",IFERROR(VLOOKUP(B31,SignOnSheet!$D$5:$N$18,7,FALSE),"NON_LISTED"),"")</f>
        <v/>
      </c>
      <c r="E31" s="18" t="str">
        <f>IF(B31&lt;&gt;"",IFERROR(VLOOKUP(B31,SignOnSheet!$D$5:$K$18,3,FALSE),"NON_LISTED"),"")</f>
        <v/>
      </c>
      <c r="F31" s="18" t="str">
        <f>IF(B31&lt;&gt;"",IFERROR(VLOOKUP(B31,SignOnSheet!$D$5:$K$18,4,FALSE),"NON_LISTED"),"")</f>
        <v/>
      </c>
      <c r="G31" s="18" t="str">
        <f>IF(B31&lt;&gt;"",IFERROR(VLOOKUP(B31,SignOnSheet!$D$5:$K$18,5,FALSE),"NON_LISTED"),"")</f>
        <v/>
      </c>
      <c r="H31" s="18" t="str">
        <f>IF(B31&lt;&gt;"",IFERROR(VLOOKUP(B31,SignOnSheet!$D$5:$K$18,6,FALSE),"NON_LISTED"),"")</f>
        <v/>
      </c>
      <c r="I31" s="39" t="str">
        <f>IF(B31&lt;&gt;"",IFERROR(VLOOKUP(B31,SignOnSheet!$D$5:$K$18,2,FALSE),"NON_LISTED"),"")</f>
        <v/>
      </c>
      <c r="J31" s="18" t="str">
        <f t="shared" si="0"/>
        <v/>
      </c>
      <c r="K31" s="19" t="str">
        <f t="shared" si="1"/>
        <v/>
      </c>
      <c r="L31" s="19" t="str">
        <f t="shared" si="2"/>
        <v/>
      </c>
      <c r="M31" s="18" t="str">
        <f>IF(ISTEXT(C31),SignOnSheet!$U$22+1,IF(C31&lt;&gt;"",IFERROR(IF(L31&gt;0,RANK(L31,IF(L$6:L$56&gt;0,L$6:L$56,),1)-COUNTIF(L$6:L$56,"=0"),IF(L31&lt;&gt;"",SignOnSheet!$U$22+1,0)),0),""))</f>
        <v/>
      </c>
      <c r="N31" s="20" t="e">
        <f>IF(#REF!=N$5,IF(L31="",MAX($L$6:$L$56)+1,L31),"")</f>
        <v>#REF!</v>
      </c>
      <c r="O31" s="20"/>
      <c r="P31" s="20"/>
      <c r="Q31" s="20"/>
      <c r="R31" s="18"/>
      <c r="S31" s="20"/>
      <c r="T31" s="18"/>
    </row>
    <row r="32" spans="1:20" x14ac:dyDescent="0.2">
      <c r="A32" s="17">
        <f t="shared" si="3"/>
        <v>27</v>
      </c>
      <c r="B32" s="11"/>
      <c r="C32" s="11"/>
      <c r="D32" s="17" t="str">
        <f>IF(B32&lt;&gt;"",IFERROR(VLOOKUP(B32,SignOnSheet!$D$5:$N$18,7,FALSE),"NON_LISTED"),"")</f>
        <v/>
      </c>
      <c r="E32" s="18" t="str">
        <f>IF(B32&lt;&gt;"",IFERROR(VLOOKUP(B32,SignOnSheet!$D$5:$K$18,3,FALSE),"NON_LISTED"),"")</f>
        <v/>
      </c>
      <c r="F32" s="18" t="str">
        <f>IF(B32&lt;&gt;"",IFERROR(VLOOKUP(B32,SignOnSheet!$D$5:$K$18,4,FALSE),"NON_LISTED"),"")</f>
        <v/>
      </c>
      <c r="G32" s="18" t="str">
        <f>IF(B32&lt;&gt;"",IFERROR(VLOOKUP(B32,SignOnSheet!$D$5:$K$18,5,FALSE),"NON_LISTED"),"")</f>
        <v/>
      </c>
      <c r="H32" s="18" t="str">
        <f>IF(B32&lt;&gt;"",IFERROR(VLOOKUP(B32,SignOnSheet!$D$5:$K$18,6,FALSE),"NON_LISTED"),"")</f>
        <v/>
      </c>
      <c r="I32" s="39" t="str">
        <f>IF(B32&lt;&gt;"",IFERROR(VLOOKUP(B32,SignOnSheet!$D$5:$K$18,2,FALSE),"NON_LISTED"),"")</f>
        <v/>
      </c>
      <c r="J32" s="18" t="str">
        <f t="shared" si="0"/>
        <v/>
      </c>
      <c r="K32" s="19" t="str">
        <f t="shared" si="1"/>
        <v/>
      </c>
      <c r="L32" s="19" t="str">
        <f t="shared" si="2"/>
        <v/>
      </c>
      <c r="M32" s="18" t="str">
        <f>IF(ISTEXT(C32),SignOnSheet!$U$22+1,IF(C32&lt;&gt;"",IFERROR(IF(L32&gt;0,RANK(L32,IF(L$6:L$56&gt;0,L$6:L$56,),1)-COUNTIF(L$6:L$56,"=0"),IF(L32&lt;&gt;"",SignOnSheet!$U$22+1,0)),0),""))</f>
        <v/>
      </c>
      <c r="N32" s="20" t="e">
        <f>IF(#REF!=N$5,IF(L32="",MAX($L$6:$L$56)+1,L32),"")</f>
        <v>#REF!</v>
      </c>
      <c r="O32" s="20"/>
      <c r="P32" s="20"/>
      <c r="Q32" s="20"/>
      <c r="R32" s="18"/>
      <c r="S32" s="20"/>
      <c r="T32" s="18"/>
    </row>
    <row r="33" spans="1:20" x14ac:dyDescent="0.2">
      <c r="A33" s="17">
        <f t="shared" si="3"/>
        <v>28</v>
      </c>
      <c r="B33" s="11"/>
      <c r="C33" s="11"/>
      <c r="D33" s="17" t="str">
        <f>IF(B33&lt;&gt;"",IFERROR(VLOOKUP(B33,SignOnSheet!$D$5:$N$18,7,FALSE),"NON_LISTED"),"")</f>
        <v/>
      </c>
      <c r="E33" s="18" t="str">
        <f>IF(B33&lt;&gt;"",IFERROR(VLOOKUP(B33,SignOnSheet!$D$5:$K$18,3,FALSE),"NON_LISTED"),"")</f>
        <v/>
      </c>
      <c r="F33" s="18" t="str">
        <f>IF(B33&lt;&gt;"",IFERROR(VLOOKUP(B33,SignOnSheet!$D$5:$K$18,4,FALSE),"NON_LISTED"),"")</f>
        <v/>
      </c>
      <c r="G33" s="18" t="str">
        <f>IF(B33&lt;&gt;"",IFERROR(VLOOKUP(B33,SignOnSheet!$D$5:$K$18,5,FALSE),"NON_LISTED"),"")</f>
        <v/>
      </c>
      <c r="H33" s="18" t="str">
        <f>IF(B33&lt;&gt;"",IFERROR(VLOOKUP(B33,SignOnSheet!$D$5:$K$18,6,FALSE),"NON_LISTED"),"")</f>
        <v/>
      </c>
      <c r="I33" s="39" t="str">
        <f>IF(B33&lt;&gt;"",IFERROR(VLOOKUP(B33,SignOnSheet!$D$5:$K$18,2,FALSE),"NON_LISTED"),"")</f>
        <v/>
      </c>
      <c r="J33" s="18" t="str">
        <f t="shared" si="0"/>
        <v/>
      </c>
      <c r="K33" s="19" t="str">
        <f t="shared" si="1"/>
        <v/>
      </c>
      <c r="L33" s="19" t="str">
        <f t="shared" si="2"/>
        <v/>
      </c>
      <c r="M33" s="18" t="str">
        <f>IF(ISTEXT(C33),SignOnSheet!$U$22+1,IF(C33&lt;&gt;"",IFERROR(IF(L33&gt;0,RANK(L33,IF(L$6:L$56&gt;0,L$6:L$56,),1)-COUNTIF(L$6:L$56,"=0"),IF(L33&lt;&gt;"",SignOnSheet!$U$22+1,0)),0),""))</f>
        <v/>
      </c>
      <c r="N33" s="20" t="e">
        <f>IF(#REF!=N$5,IF(L33="",MAX($L$6:$L$56)+1,L33),"")</f>
        <v>#REF!</v>
      </c>
      <c r="O33" s="20"/>
      <c r="P33" s="20"/>
      <c r="Q33" s="20"/>
      <c r="R33" s="18"/>
      <c r="S33" s="20"/>
      <c r="T33" s="18"/>
    </row>
    <row r="34" spans="1:20" x14ac:dyDescent="0.2">
      <c r="A34" s="17">
        <f t="shared" si="3"/>
        <v>29</v>
      </c>
      <c r="B34" s="11"/>
      <c r="C34" s="11"/>
      <c r="D34" s="17" t="str">
        <f>IF(B34&lt;&gt;"",IFERROR(VLOOKUP(B34,SignOnSheet!$D$5:$N$18,7,FALSE),"NON_LISTED"),"")</f>
        <v/>
      </c>
      <c r="E34" s="18" t="str">
        <f>IF(B34&lt;&gt;"",IFERROR(VLOOKUP(B34,SignOnSheet!$D$5:$K$18,3,FALSE),"NON_LISTED"),"")</f>
        <v/>
      </c>
      <c r="F34" s="18" t="str">
        <f>IF(B34&lt;&gt;"",IFERROR(VLOOKUP(B34,SignOnSheet!$D$5:$K$18,4,FALSE),"NON_LISTED"),"")</f>
        <v/>
      </c>
      <c r="G34" s="18" t="str">
        <f>IF(B34&lt;&gt;"",IFERROR(VLOOKUP(B34,SignOnSheet!$D$5:$K$18,5,FALSE),"NON_LISTED"),"")</f>
        <v/>
      </c>
      <c r="H34" s="18" t="str">
        <f>IF(B34&lt;&gt;"",IFERROR(VLOOKUP(B34,SignOnSheet!$D$5:$K$18,6,FALSE),"NON_LISTED"),"")</f>
        <v/>
      </c>
      <c r="I34" s="39" t="str">
        <f>IF(B34&lt;&gt;"",IFERROR(VLOOKUP(B34,SignOnSheet!$D$5:$K$18,2,FALSE),"NON_LISTED"),"")</f>
        <v/>
      </c>
      <c r="J34" s="18" t="str">
        <f t="shared" si="0"/>
        <v/>
      </c>
      <c r="K34" s="19" t="str">
        <f t="shared" si="1"/>
        <v/>
      </c>
      <c r="L34" s="19" t="str">
        <f t="shared" si="2"/>
        <v/>
      </c>
      <c r="M34" s="18" t="str">
        <f>IF(ISTEXT(C34),SignOnSheet!$U$22+1,IF(C34&lt;&gt;"",IFERROR(IF(L34&gt;0,RANK(L34,IF(L$6:L$56&gt;0,L$6:L$56,),1)-COUNTIF(L$6:L$56,"=0"),IF(L34&lt;&gt;"",SignOnSheet!$U$22+1,0)),0),""))</f>
        <v/>
      </c>
      <c r="N34" s="20" t="e">
        <f>IF(#REF!=N$5,IF(L34="",MAX($L$6:$L$56)+1,L34),"")</f>
        <v>#REF!</v>
      </c>
      <c r="O34" s="20"/>
      <c r="P34" s="20"/>
      <c r="Q34" s="20"/>
      <c r="R34" s="18"/>
      <c r="S34" s="20"/>
      <c r="T34" s="18"/>
    </row>
    <row r="35" spans="1:20" x14ac:dyDescent="0.2">
      <c r="A35" s="17">
        <f t="shared" si="3"/>
        <v>30</v>
      </c>
      <c r="B35" s="11"/>
      <c r="C35" s="11"/>
      <c r="D35" s="17" t="str">
        <f>IF(B35&lt;&gt;"",IFERROR(VLOOKUP(B35,SignOnSheet!$D$5:$N$18,7,FALSE),"NON_LISTED"),"")</f>
        <v/>
      </c>
      <c r="E35" s="18" t="str">
        <f>IF(B35&lt;&gt;"",IFERROR(VLOOKUP(B35,SignOnSheet!$D$5:$K$18,3,FALSE),"NON_LISTED"),"")</f>
        <v/>
      </c>
      <c r="F35" s="18" t="str">
        <f>IF(B35&lt;&gt;"",IFERROR(VLOOKUP(B35,SignOnSheet!$D$5:$K$18,4,FALSE),"NON_LISTED"),"")</f>
        <v/>
      </c>
      <c r="G35" s="18" t="str">
        <f>IF(B35&lt;&gt;"",IFERROR(VLOOKUP(B35,SignOnSheet!$D$5:$K$18,5,FALSE),"NON_LISTED"),"")</f>
        <v/>
      </c>
      <c r="H35" s="18" t="str">
        <f>IF(B35&lt;&gt;"",IFERROR(VLOOKUP(B35,SignOnSheet!$D$5:$K$18,6,FALSE),"NON_LISTED"),"")</f>
        <v/>
      </c>
      <c r="I35" s="39" t="str">
        <f>IF(B35&lt;&gt;"",IFERROR(VLOOKUP(B35,SignOnSheet!$D$5:$K$18,2,FALSE),"NON_LISTED"),"")</f>
        <v/>
      </c>
      <c r="J35" s="18" t="str">
        <f t="shared" si="0"/>
        <v/>
      </c>
      <c r="K35" s="19" t="str">
        <f t="shared" si="1"/>
        <v/>
      </c>
      <c r="L35" s="19" t="str">
        <f t="shared" si="2"/>
        <v/>
      </c>
      <c r="M35" s="18" t="str">
        <f>IF(ISTEXT(C35),SignOnSheet!$U$22+1,IF(C35&lt;&gt;"",IFERROR(IF(L35&gt;0,RANK(L35,IF(L$6:L$56&gt;0,L$6:L$56,),1)-COUNTIF(L$6:L$56,"=0"),IF(L35&lt;&gt;"",SignOnSheet!$U$22+1,0)),0),""))</f>
        <v/>
      </c>
      <c r="N35" s="20" t="e">
        <f>IF(#REF!=N$5,IF(L35="",MAX($L$6:$L$56)+1,L35),"")</f>
        <v>#REF!</v>
      </c>
      <c r="O35" s="20"/>
      <c r="P35" s="20"/>
      <c r="Q35" s="20"/>
      <c r="R35" s="18"/>
      <c r="S35" s="20"/>
      <c r="T35" s="18"/>
    </row>
    <row r="36" spans="1:20" x14ac:dyDescent="0.2">
      <c r="A36" s="17">
        <f t="shared" si="3"/>
        <v>31</v>
      </c>
      <c r="B36" s="11"/>
      <c r="C36" s="11"/>
      <c r="D36" s="17" t="str">
        <f>IF(B36&lt;&gt;"",IFERROR(VLOOKUP(B36,SignOnSheet!$D$5:$N$18,7,FALSE),"NON_LISTED"),"")</f>
        <v/>
      </c>
      <c r="E36" s="18" t="str">
        <f>IF(B36&lt;&gt;"",IFERROR(VLOOKUP(B36,SignOnSheet!$D$5:$K$18,3,FALSE),"NON_LISTED"),"")</f>
        <v/>
      </c>
      <c r="F36" s="18" t="str">
        <f>IF(B36&lt;&gt;"",IFERROR(VLOOKUP(B36,SignOnSheet!$D$5:$K$18,4,FALSE),"NON_LISTED"),"")</f>
        <v/>
      </c>
      <c r="G36" s="18" t="str">
        <f>IF(B36&lt;&gt;"",IFERROR(VLOOKUP(B36,SignOnSheet!$D$5:$K$18,5,FALSE),"NON_LISTED"),"")</f>
        <v/>
      </c>
      <c r="H36" s="18" t="str">
        <f>IF(B36&lt;&gt;"",IFERROR(VLOOKUP(B36,SignOnSheet!$D$5:$K$18,6,FALSE),"NON_LISTED"),"")</f>
        <v/>
      </c>
      <c r="I36" s="39" t="str">
        <f>IF(B36&lt;&gt;"",IFERROR(VLOOKUP(B36,SignOnSheet!$D$5:$K$18,2,FALSE),"NON_LISTED"),"")</f>
        <v/>
      </c>
      <c r="J36" s="18" t="str">
        <f t="shared" si="0"/>
        <v/>
      </c>
      <c r="K36" s="19" t="str">
        <f t="shared" si="1"/>
        <v/>
      </c>
      <c r="L36" s="19" t="str">
        <f t="shared" si="2"/>
        <v/>
      </c>
      <c r="M36" s="18" t="str">
        <f>IF(ISTEXT(C36),SignOnSheet!$U$22+1,IF(C36&lt;&gt;"",IFERROR(IF(L36&gt;0,RANK(L36,IF(L$6:L$56&gt;0,L$6:L$56,),1)-COUNTIF(L$6:L$56,"=0"),IF(L36&lt;&gt;"",SignOnSheet!$U$22+1,0)),0),""))</f>
        <v/>
      </c>
      <c r="N36" s="20" t="e">
        <f>IF(#REF!=N$5,IF(L36="",MAX($L$6:$L$56)+1,L36),"")</f>
        <v>#REF!</v>
      </c>
      <c r="O36" s="20" t="str">
        <f t="shared" ref="O36:O56" si="4">IFERROR(IF(L36&lt;&gt;"",L36/I36,""),"")</f>
        <v/>
      </c>
      <c r="P36" s="20" t="str">
        <f t="shared" ref="P36:P56" si="5">IF(LEFT(B37,1)="D",COUNTA($C$6:$C$56)+1,IF(C37&lt;&gt;"",IFERROR(IF(O36&gt;0,RANK(O36,IF(O$6:O$56&gt;0,O$6:O$56,),1)-COUNTIF(O$6:O$56,"=0"),IF(O36&lt;&gt;"",COUNT($C$6:$C$56)+1,0)),0),""))</f>
        <v/>
      </c>
      <c r="Q36" s="20"/>
      <c r="R36" s="18"/>
      <c r="S36" s="20"/>
      <c r="T36" s="18"/>
    </row>
    <row r="37" spans="1:20" x14ac:dyDescent="0.2">
      <c r="A37" s="17">
        <f t="shared" si="3"/>
        <v>32</v>
      </c>
      <c r="B37" s="11"/>
      <c r="C37" s="11"/>
      <c r="D37" s="17" t="str">
        <f>IF(B37&lt;&gt;"",IFERROR(VLOOKUP(B37,SignOnSheet!$D$5:$N$18,7,FALSE),"NON_LISTED"),"")</f>
        <v/>
      </c>
      <c r="E37" s="18" t="str">
        <f>IF(B37&lt;&gt;"",IFERROR(VLOOKUP(B37,SignOnSheet!$D$5:$K$18,3,FALSE),"NON_LISTED"),"")</f>
        <v/>
      </c>
      <c r="F37" s="18" t="str">
        <f>IF(B37&lt;&gt;"",IFERROR(VLOOKUP(B37,SignOnSheet!$D$5:$K$18,4,FALSE),"NON_LISTED"),"")</f>
        <v/>
      </c>
      <c r="G37" s="18" t="str">
        <f>IF(B37&lt;&gt;"",IFERROR(VLOOKUP(B37,SignOnSheet!$D$5:$K$18,5,FALSE),"NON_LISTED"),"")</f>
        <v/>
      </c>
      <c r="H37" s="18" t="str">
        <f>IF(B37&lt;&gt;"",IFERROR(VLOOKUP(B37,SignOnSheet!$D$5:$K$18,6,FALSE),"NON_LISTED"),"")</f>
        <v/>
      </c>
      <c r="I37" s="39" t="str">
        <f>IF(B37&lt;&gt;"",IFERROR(VLOOKUP(B37,SignOnSheet!$D$5:$K$18,2,FALSE),"NON_LISTED"),"")</f>
        <v/>
      </c>
      <c r="J37" s="18" t="str">
        <f t="shared" si="0"/>
        <v/>
      </c>
      <c r="K37" s="19" t="str">
        <f t="shared" si="1"/>
        <v/>
      </c>
      <c r="L37" s="19" t="str">
        <f t="shared" si="2"/>
        <v/>
      </c>
      <c r="M37" s="18" t="str">
        <f>IF(ISTEXT(C37),SignOnSheet!$U$22+1,IF(C37&lt;&gt;"",IFERROR(IF(L37&gt;0,RANK(L37,IF(L$6:L$56&gt;0,L$6:L$56,),1)-COUNTIF(L$6:L$56,"=0"),IF(L37&lt;&gt;"",SignOnSheet!$U$22+1,0)),0),""))</f>
        <v/>
      </c>
      <c r="N37" s="20" t="e">
        <f>IF(#REF!=N$5,IF(L37="",MAX($L$6:$L$56)+1,L37),"")</f>
        <v>#REF!</v>
      </c>
      <c r="O37" s="20" t="str">
        <f t="shared" si="4"/>
        <v/>
      </c>
      <c r="P37" s="20" t="str">
        <f t="shared" si="5"/>
        <v/>
      </c>
      <c r="Q37" s="20"/>
      <c r="R37" s="18"/>
      <c r="S37" s="20"/>
      <c r="T37" s="18"/>
    </row>
    <row r="38" spans="1:20" x14ac:dyDescent="0.2">
      <c r="A38" s="17">
        <f t="shared" si="3"/>
        <v>33</v>
      </c>
      <c r="B38" s="11"/>
      <c r="C38" s="11"/>
      <c r="D38" s="17" t="str">
        <f>IF(B38&lt;&gt;"",IFERROR(VLOOKUP(B38,SignOnSheet!$D$5:$N$18,7,FALSE),"NON_LISTED"),"")</f>
        <v/>
      </c>
      <c r="E38" s="18" t="str">
        <f>IF(B38&lt;&gt;"",IFERROR(VLOOKUP(B38,SignOnSheet!$D$5:$K$18,3,FALSE),"NON_LISTED"),"")</f>
        <v/>
      </c>
      <c r="F38" s="18" t="str">
        <f>IF(B38&lt;&gt;"",IFERROR(VLOOKUP(B38,SignOnSheet!$D$5:$K$18,4,FALSE),"NON_LISTED"),"")</f>
        <v/>
      </c>
      <c r="G38" s="18" t="str">
        <f>IF(B38&lt;&gt;"",IFERROR(VLOOKUP(B38,SignOnSheet!$D$5:$K$18,5,FALSE),"NON_LISTED"),"")</f>
        <v/>
      </c>
      <c r="H38" s="18" t="str">
        <f>IF(B38&lt;&gt;"",IFERROR(VLOOKUP(B38,SignOnSheet!$D$5:$K$18,6,FALSE),"NON_LISTED"),"")</f>
        <v/>
      </c>
      <c r="I38" s="39" t="str">
        <f>IF(B38&lt;&gt;"",IFERROR(VLOOKUP(B38,SignOnSheet!$D$5:$K$18,2,FALSE),"NON_LISTED"),"")</f>
        <v/>
      </c>
      <c r="J38" s="18" t="str">
        <f t="shared" si="0"/>
        <v/>
      </c>
      <c r="K38" s="19" t="str">
        <f t="shared" si="1"/>
        <v/>
      </c>
      <c r="L38" s="19" t="str">
        <f t="shared" si="2"/>
        <v/>
      </c>
      <c r="M38" s="18" t="str">
        <f>IF(ISTEXT(C38),SignOnSheet!$U$22+1,IF(C38&lt;&gt;"",IFERROR(IF(L38&gt;0,RANK(L38,IF(L$6:L$56&gt;0,L$6:L$56,),1)-COUNTIF(L$6:L$56,"=0"),IF(L38&lt;&gt;"",SignOnSheet!$U$22+1,0)),0),""))</f>
        <v/>
      </c>
      <c r="N38" s="20" t="e">
        <f>IF(#REF!=N$5,IF(L38="",MAX($L$6:$L$56)+1,L38),"")</f>
        <v>#REF!</v>
      </c>
      <c r="O38" s="20" t="str">
        <f t="shared" si="4"/>
        <v/>
      </c>
      <c r="P38" s="20" t="str">
        <f t="shared" si="5"/>
        <v/>
      </c>
      <c r="Q38" s="20"/>
      <c r="R38" s="18"/>
      <c r="S38" s="20"/>
      <c r="T38" s="18"/>
    </row>
    <row r="39" spans="1:20" x14ac:dyDescent="0.2">
      <c r="A39" s="17">
        <f t="shared" si="3"/>
        <v>34</v>
      </c>
      <c r="B39" s="11"/>
      <c r="C39" s="11"/>
      <c r="D39" s="17" t="str">
        <f>IF(B39&lt;&gt;"",IFERROR(VLOOKUP(B39,SignOnSheet!$D$5:$N$18,7,FALSE),"NON_LISTED"),"")</f>
        <v/>
      </c>
      <c r="E39" s="18" t="str">
        <f>IF(B39&lt;&gt;"",IFERROR(VLOOKUP(B39,SignOnSheet!$D$5:$K$18,3,FALSE),"NON_LISTED"),"")</f>
        <v/>
      </c>
      <c r="F39" s="18" t="str">
        <f>IF(B39&lt;&gt;"",IFERROR(VLOOKUP(B39,SignOnSheet!$D$5:$K$18,4,FALSE),"NON_LISTED"),"")</f>
        <v/>
      </c>
      <c r="G39" s="18" t="str">
        <f>IF(B39&lt;&gt;"",IFERROR(VLOOKUP(B39,SignOnSheet!$D$5:$K$18,5,FALSE),"NON_LISTED"),"")</f>
        <v/>
      </c>
      <c r="H39" s="18" t="str">
        <f>IF(B39&lt;&gt;"",IFERROR(VLOOKUP(B39,SignOnSheet!$D$5:$K$18,6,FALSE),"NON_LISTED"),"")</f>
        <v/>
      </c>
      <c r="I39" s="39" t="str">
        <f>IF(B39&lt;&gt;"",IFERROR(VLOOKUP(B39,SignOnSheet!$D$5:$K$18,2,FALSE),"NON_LISTED"),"")</f>
        <v/>
      </c>
      <c r="J39" s="18" t="str">
        <f t="shared" si="0"/>
        <v/>
      </c>
      <c r="K39" s="19" t="str">
        <f t="shared" si="1"/>
        <v/>
      </c>
      <c r="L39" s="19" t="str">
        <f t="shared" si="2"/>
        <v/>
      </c>
      <c r="M39" s="18" t="str">
        <f>IF(ISTEXT(C39),SignOnSheet!$U$22+1,IF(C39&lt;&gt;"",IFERROR(IF(L39&gt;0,RANK(L39,IF(L$6:L$56&gt;0,L$6:L$56,),1)-COUNTIF(L$6:L$56,"=0"),IF(L39&lt;&gt;"",SignOnSheet!$U$22+1,0)),0),""))</f>
        <v/>
      </c>
      <c r="N39" s="20" t="e">
        <f>IF(#REF!=N$5,IF(L39="",MAX($L$6:$L$56)+1,L39),"")</f>
        <v>#REF!</v>
      </c>
      <c r="O39" s="20" t="str">
        <f t="shared" si="4"/>
        <v/>
      </c>
      <c r="P39" s="20" t="str">
        <f t="shared" si="5"/>
        <v/>
      </c>
      <c r="Q39" s="20"/>
      <c r="R39" s="18"/>
      <c r="S39" s="20"/>
      <c r="T39" s="18"/>
    </row>
    <row r="40" spans="1:20" x14ac:dyDescent="0.2">
      <c r="A40" s="17">
        <f t="shared" si="3"/>
        <v>35</v>
      </c>
      <c r="B40" s="11"/>
      <c r="C40" s="11"/>
      <c r="D40" s="17" t="str">
        <f>IF(B40&lt;&gt;"",IFERROR(VLOOKUP(B40,SignOnSheet!$D$5:$N$18,7,FALSE),"NON_LISTED"),"")</f>
        <v/>
      </c>
      <c r="E40" s="18" t="str">
        <f>IF(B40&lt;&gt;"",IFERROR(VLOOKUP(B40,SignOnSheet!$D$5:$K$18,3,FALSE),"NON_LISTED"),"")</f>
        <v/>
      </c>
      <c r="F40" s="18" t="str">
        <f>IF(B40&lt;&gt;"",IFERROR(VLOOKUP(B40,SignOnSheet!$D$5:$K$18,4,FALSE),"NON_LISTED"),"")</f>
        <v/>
      </c>
      <c r="G40" s="18" t="str">
        <f>IF(B40&lt;&gt;"",IFERROR(VLOOKUP(B40,SignOnSheet!$D$5:$K$18,5,FALSE),"NON_LISTED"),"")</f>
        <v/>
      </c>
      <c r="H40" s="18" t="str">
        <f>IF(B40&lt;&gt;"",IFERROR(VLOOKUP(B40,SignOnSheet!$D$5:$K$18,6,FALSE),"NON_LISTED"),"")</f>
        <v/>
      </c>
      <c r="I40" s="39" t="str">
        <f>IF(B40&lt;&gt;"",IFERROR(VLOOKUP(B40,SignOnSheet!$D$5:$K$18,2,FALSE),"NON_LISTED"),"")</f>
        <v/>
      </c>
      <c r="J40" s="18" t="str">
        <f t="shared" si="0"/>
        <v/>
      </c>
      <c r="K40" s="19" t="str">
        <f t="shared" si="1"/>
        <v/>
      </c>
      <c r="L40" s="19" t="str">
        <f t="shared" si="2"/>
        <v/>
      </c>
      <c r="M40" s="18" t="str">
        <f>IF(ISTEXT(C40),SignOnSheet!$U$22+1,IF(C40&lt;&gt;"",IFERROR(IF(L40&gt;0,RANK(L40,IF(L$6:L$56&gt;0,L$6:L$56,),1)-COUNTIF(L$6:L$56,"=0"),IF(L40&lt;&gt;"",SignOnSheet!$U$22+1,0)),0),""))</f>
        <v/>
      </c>
      <c r="N40" s="20" t="e">
        <f>IF(#REF!=N$5,IF(L40="",MAX($L$6:$L$56)+1,L40),"")</f>
        <v>#REF!</v>
      </c>
      <c r="O40" s="20" t="str">
        <f t="shared" si="4"/>
        <v/>
      </c>
      <c r="P40" s="20" t="str">
        <f t="shared" si="5"/>
        <v/>
      </c>
      <c r="Q40" s="20"/>
      <c r="R40" s="18"/>
      <c r="S40" s="20"/>
      <c r="T40" s="18"/>
    </row>
    <row r="41" spans="1:20" x14ac:dyDescent="0.2">
      <c r="A41" s="17">
        <f t="shared" si="3"/>
        <v>36</v>
      </c>
      <c r="B41" s="11"/>
      <c r="C41" s="11"/>
      <c r="D41" s="17" t="str">
        <f>IF(B41&lt;&gt;"",IFERROR(VLOOKUP(B41,SignOnSheet!$D$5:$N$18,7,FALSE),"NON_LISTED"),"")</f>
        <v/>
      </c>
      <c r="E41" s="18" t="str">
        <f>IF(B41&lt;&gt;"",IFERROR(VLOOKUP(B41,SignOnSheet!$D$5:$K$18,3,FALSE),"NON_LISTED"),"")</f>
        <v/>
      </c>
      <c r="F41" s="18" t="str">
        <f>IF(B41&lt;&gt;"",IFERROR(VLOOKUP(B41,SignOnSheet!$D$5:$K$18,4,FALSE),"NON_LISTED"),"")</f>
        <v/>
      </c>
      <c r="G41" s="18" t="str">
        <f>IF(B41&lt;&gt;"",IFERROR(VLOOKUP(B41,SignOnSheet!$D$5:$K$18,5,FALSE),"NON_LISTED"),"")</f>
        <v/>
      </c>
      <c r="H41" s="18" t="str">
        <f>IF(B41&lt;&gt;"",IFERROR(VLOOKUP(B41,SignOnSheet!$D$5:$K$18,6,FALSE),"NON_LISTED"),"")</f>
        <v/>
      </c>
      <c r="I41" s="27" t="str">
        <f>IF(B41&lt;&gt;"",IFERROR(VLOOKUP(B41,SignOnSheet!$D$5:$K$18,2,FALSE),"NON_LISTED"),"")</f>
        <v/>
      </c>
      <c r="J41" s="18" t="str">
        <f t="shared" si="0"/>
        <v/>
      </c>
      <c r="K41" s="19" t="str">
        <f t="shared" si="1"/>
        <v/>
      </c>
      <c r="L41" s="19" t="str">
        <f t="shared" si="2"/>
        <v/>
      </c>
      <c r="M41" s="18" t="str">
        <f>IF(ISTEXT(C41),SignOnSheet!$U$22+1,IF(C41&lt;&gt;"",IFERROR(IF(L41&gt;0,RANK(L41,IF(L$6:L$56&gt;0,L$6:L$56,),1)-COUNTIF(L$6:L$56,"=0"),IF(L41&lt;&gt;"",SignOnSheet!$U$22+1,0)),0),""))</f>
        <v/>
      </c>
      <c r="N41" s="20" t="e">
        <f>IF(#REF!=N$5,IF(L41="",MAX($L$6:$L$56)+1,L41),"")</f>
        <v>#REF!</v>
      </c>
      <c r="O41" s="20" t="str">
        <f t="shared" si="4"/>
        <v/>
      </c>
      <c r="P41" s="20" t="str">
        <f t="shared" si="5"/>
        <v/>
      </c>
      <c r="Q41" s="20"/>
      <c r="R41" s="18"/>
      <c r="S41" s="20"/>
      <c r="T41" s="18"/>
    </row>
    <row r="42" spans="1:20" x14ac:dyDescent="0.2">
      <c r="A42" s="17">
        <f t="shared" si="3"/>
        <v>37</v>
      </c>
      <c r="B42" s="11"/>
      <c r="C42" s="11"/>
      <c r="D42" s="17" t="str">
        <f>IF(B42&lt;&gt;"",IFERROR(VLOOKUP(B42,SignOnSheet!$D$5:$N$18,7,FALSE),"NON_LISTED"),"")</f>
        <v/>
      </c>
      <c r="E42" s="18" t="str">
        <f>IF(B42&lt;&gt;"",IFERROR(VLOOKUP(B42,SignOnSheet!$D$5:$K$18,3,FALSE),"NON_LISTED"),"")</f>
        <v/>
      </c>
      <c r="F42" s="18" t="str">
        <f>IF(B42&lt;&gt;"",IFERROR(VLOOKUP(B42,SignOnSheet!$D$5:$K$18,4,FALSE),"NON_LISTED"),"")</f>
        <v/>
      </c>
      <c r="G42" s="18" t="str">
        <f>IF(B42&lt;&gt;"",IFERROR(VLOOKUP(B42,SignOnSheet!$D$5:$K$18,5,FALSE),"NON_LISTED"),"")</f>
        <v/>
      </c>
      <c r="H42" s="18" t="str">
        <f>IF(B42&lt;&gt;"",IFERROR(VLOOKUP(B42,SignOnSheet!$D$5:$K$18,6,FALSE),"NON_LISTED"),"")</f>
        <v/>
      </c>
      <c r="I42" s="27" t="str">
        <f>IF(B42&lt;&gt;"",IFERROR(VLOOKUP(B42,SignOnSheet!$D$5:$K$18,2,FALSE),"NON_LISTED"),"")</f>
        <v/>
      </c>
      <c r="J42" s="18" t="str">
        <f t="shared" si="0"/>
        <v/>
      </c>
      <c r="K42" s="19" t="str">
        <f t="shared" si="1"/>
        <v/>
      </c>
      <c r="L42" s="19" t="str">
        <f t="shared" si="2"/>
        <v/>
      </c>
      <c r="M42" s="18" t="str">
        <f>IF(ISTEXT(C42),SignOnSheet!$U$22+1,IF(C42&lt;&gt;"",IFERROR(IF(L42&gt;0,RANK(L42,IF(L$6:L$56&gt;0,L$6:L$56,),1)-COUNTIF(L$6:L$56,"=0"),IF(L42&lt;&gt;"",SignOnSheet!$U$22+1,0)),0),""))</f>
        <v/>
      </c>
      <c r="N42" s="20" t="e">
        <f>IF(#REF!=N$5,IF(L42="",MAX($L$6:$L$56)+1,L42),"")</f>
        <v>#REF!</v>
      </c>
      <c r="O42" s="20" t="str">
        <f t="shared" si="4"/>
        <v/>
      </c>
      <c r="P42" s="20" t="str">
        <f t="shared" si="5"/>
        <v/>
      </c>
      <c r="Q42" s="20"/>
      <c r="R42" s="18"/>
      <c r="S42" s="20"/>
      <c r="T42" s="18"/>
    </row>
    <row r="43" spans="1:20" x14ac:dyDescent="0.2">
      <c r="A43" s="17">
        <f t="shared" si="3"/>
        <v>38</v>
      </c>
      <c r="B43" s="11"/>
      <c r="C43" s="11"/>
      <c r="D43" s="17" t="str">
        <f>IF(B43&lt;&gt;"",IFERROR(VLOOKUP(B43,SignOnSheet!$D$5:$N$18,7,FALSE),"NON_LISTED"),"")</f>
        <v/>
      </c>
      <c r="E43" s="18" t="str">
        <f>IF(B43&lt;&gt;"",IFERROR(VLOOKUP(B43,SignOnSheet!$D$5:$K$18,3,FALSE),"NON_LISTED"),"")</f>
        <v/>
      </c>
      <c r="F43" s="18" t="str">
        <f>IF(B43&lt;&gt;"",IFERROR(VLOOKUP(B43,SignOnSheet!$D$5:$K$18,4,FALSE),"NON_LISTED"),"")</f>
        <v/>
      </c>
      <c r="G43" s="18" t="str">
        <f>IF(B43&lt;&gt;"",IFERROR(VLOOKUP(B43,SignOnSheet!$D$5:$K$18,5,FALSE),"NON_LISTED"),"")</f>
        <v/>
      </c>
      <c r="H43" s="18" t="str">
        <f>IF(B43&lt;&gt;"",IFERROR(VLOOKUP(B43,SignOnSheet!$D$5:$K$18,6,FALSE),"NON_LISTED"),"")</f>
        <v/>
      </c>
      <c r="I43" s="27" t="str">
        <f>IF(B43&lt;&gt;"",IFERROR(VLOOKUP(B43,SignOnSheet!$D$5:$K$18,2,FALSE),"NON_LISTED"),"")</f>
        <v/>
      </c>
      <c r="J43" s="18" t="str">
        <f t="shared" si="0"/>
        <v/>
      </c>
      <c r="K43" s="19" t="str">
        <f t="shared" si="1"/>
        <v/>
      </c>
      <c r="L43" s="19" t="str">
        <f t="shared" si="2"/>
        <v/>
      </c>
      <c r="M43" s="18" t="str">
        <f>IF(ISTEXT(C43),SignOnSheet!$U$22+1,IF(C43&lt;&gt;"",IFERROR(IF(L43&gt;0,RANK(L43,IF(L$6:L$56&gt;0,L$6:L$56,),1)-COUNTIF(L$6:L$56,"=0"),IF(L43&lt;&gt;"",SignOnSheet!$U$22+1,0)),0),""))</f>
        <v/>
      </c>
      <c r="N43" s="20" t="e">
        <f>IF(#REF!=N$5,IF(L43="",MAX($L$6:$L$56)+1,L43),"")</f>
        <v>#REF!</v>
      </c>
      <c r="O43" s="20" t="str">
        <f t="shared" si="4"/>
        <v/>
      </c>
      <c r="P43" s="20" t="str">
        <f t="shared" si="5"/>
        <v/>
      </c>
      <c r="Q43" s="20"/>
      <c r="R43" s="18"/>
      <c r="S43" s="20"/>
      <c r="T43" s="18"/>
    </row>
    <row r="44" spans="1:20" x14ac:dyDescent="0.2">
      <c r="A44" s="17">
        <f t="shared" si="3"/>
        <v>39</v>
      </c>
      <c r="B44" s="11"/>
      <c r="C44" s="11"/>
      <c r="D44" s="17" t="str">
        <f>IF(B44&lt;&gt;"",IFERROR(VLOOKUP(B44,SignOnSheet!$D$5:$N$18,7,FALSE),"NON_LISTED"),"")</f>
        <v/>
      </c>
      <c r="E44" s="18" t="str">
        <f>IF(B44&lt;&gt;"",IFERROR(VLOOKUP(B44,SignOnSheet!$D$5:$K$18,3,FALSE),"NON_LISTED"),"")</f>
        <v/>
      </c>
      <c r="F44" s="18" t="str">
        <f>IF(B44&lt;&gt;"",IFERROR(VLOOKUP(B44,SignOnSheet!$D$5:$K$18,4,FALSE),"NON_LISTED"),"")</f>
        <v/>
      </c>
      <c r="G44" s="18" t="str">
        <f>IF(B44&lt;&gt;"",IFERROR(VLOOKUP(B44,SignOnSheet!$D$5:$K$18,5,FALSE),"NON_LISTED"),"")</f>
        <v/>
      </c>
      <c r="H44" s="18" t="str">
        <f>IF(B44&lt;&gt;"",IFERROR(VLOOKUP(B44,SignOnSheet!$D$5:$K$18,6,FALSE),"NON_LISTED"),"")</f>
        <v/>
      </c>
      <c r="I44" s="27" t="str">
        <f>IF(B44&lt;&gt;"",IFERROR(VLOOKUP(B44,SignOnSheet!$D$5:$K$18,2,FALSE),"NON_LISTED"),"")</f>
        <v/>
      </c>
      <c r="J44" s="18" t="str">
        <f t="shared" si="0"/>
        <v/>
      </c>
      <c r="K44" s="19" t="str">
        <f t="shared" si="1"/>
        <v/>
      </c>
      <c r="L44" s="19" t="str">
        <f t="shared" si="2"/>
        <v/>
      </c>
      <c r="M44" s="18" t="str">
        <f>IF(ISTEXT(C44),SignOnSheet!$U$22+1,IF(C44&lt;&gt;"",IFERROR(IF(L44&gt;0,RANK(L44,IF(L$6:L$56&gt;0,L$6:L$56,),1)-COUNTIF(L$6:L$56,"=0"),IF(L44&lt;&gt;"",SignOnSheet!$U$22+1,0)),0),""))</f>
        <v/>
      </c>
      <c r="N44" s="20" t="e">
        <f>IF(#REF!=N$5,IF(L44="",MAX($L$6:$L$56)+1,L44),"")</f>
        <v>#REF!</v>
      </c>
      <c r="O44" s="20" t="str">
        <f t="shared" si="4"/>
        <v/>
      </c>
      <c r="P44" s="20" t="str">
        <f t="shared" si="5"/>
        <v/>
      </c>
      <c r="Q44" s="20"/>
      <c r="R44" s="18"/>
      <c r="S44" s="20"/>
      <c r="T44" s="18"/>
    </row>
    <row r="45" spans="1:20" x14ac:dyDescent="0.2">
      <c r="A45" s="17">
        <f t="shared" si="3"/>
        <v>40</v>
      </c>
      <c r="B45" s="11"/>
      <c r="C45" s="11"/>
      <c r="D45" s="17" t="str">
        <f>IF(B45&lt;&gt;"",IFERROR(VLOOKUP(B45,SignOnSheet!$D$5:$N$18,7,FALSE),"NON_LISTED"),"")</f>
        <v/>
      </c>
      <c r="E45" s="18" t="str">
        <f>IF(B45&lt;&gt;"",IFERROR(VLOOKUP(B45,SignOnSheet!$D$5:$K$18,3,FALSE),"NON_LISTED"),"")</f>
        <v/>
      </c>
      <c r="F45" s="18" t="str">
        <f>IF(B45&lt;&gt;"",IFERROR(VLOOKUP(B45,SignOnSheet!$D$5:$K$18,4,FALSE),"NON_LISTED"),"")</f>
        <v/>
      </c>
      <c r="G45" s="18" t="str">
        <f>IF(B45&lt;&gt;"",IFERROR(VLOOKUP(B45,SignOnSheet!$D$5:$K$18,5,FALSE),"NON_LISTED"),"")</f>
        <v/>
      </c>
      <c r="H45" s="18" t="str">
        <f>IF(B45&lt;&gt;"",IFERROR(VLOOKUP(B45,SignOnSheet!$D$5:$K$18,6,FALSE),"NON_LISTED"),"")</f>
        <v/>
      </c>
      <c r="I45" s="27" t="str">
        <f>IF(B45&lt;&gt;"",IFERROR(VLOOKUP(B45,SignOnSheet!$D$5:$K$18,2,FALSE),"NON_LISTED"),"")</f>
        <v/>
      </c>
      <c r="J45" s="18" t="str">
        <f t="shared" si="0"/>
        <v/>
      </c>
      <c r="K45" s="19" t="str">
        <f t="shared" si="1"/>
        <v/>
      </c>
      <c r="L45" s="19" t="str">
        <f t="shared" si="2"/>
        <v/>
      </c>
      <c r="M45" s="18" t="str">
        <f>IF(ISTEXT(C45),SignOnSheet!$U$22+1,IF(C45&lt;&gt;"",IFERROR(IF(L45&gt;0,RANK(L45,IF(L$6:L$56&gt;0,L$6:L$56,),1)-COUNTIF(L$6:L$56,"=0"),IF(L45&lt;&gt;"",SignOnSheet!$U$22+1,0)),0),""))</f>
        <v/>
      </c>
      <c r="N45" s="20" t="e">
        <f>IF(#REF!=N$5,IF(L45="",MAX($L$6:$L$56)+1,L45),"")</f>
        <v>#REF!</v>
      </c>
      <c r="O45" s="20" t="str">
        <f t="shared" si="4"/>
        <v/>
      </c>
      <c r="P45" s="20" t="str">
        <f t="shared" si="5"/>
        <v/>
      </c>
      <c r="Q45" s="20"/>
      <c r="R45" s="18"/>
      <c r="S45" s="20"/>
      <c r="T45" s="18"/>
    </row>
    <row r="46" spans="1:20" x14ac:dyDescent="0.2">
      <c r="A46" s="17">
        <f t="shared" si="3"/>
        <v>41</v>
      </c>
      <c r="B46" s="11"/>
      <c r="C46" s="11"/>
      <c r="D46" s="17" t="str">
        <f>IF(B46&lt;&gt;"",IFERROR(VLOOKUP(B46,SignOnSheet!$D$5:$N$18,7,FALSE),"NON_LISTED"),"")</f>
        <v/>
      </c>
      <c r="E46" s="18" t="str">
        <f>IF(B46&lt;&gt;"",IFERROR(VLOOKUP(B46,SignOnSheet!$D$5:$K$18,3,FALSE),"NON_LISTED"),"")</f>
        <v/>
      </c>
      <c r="F46" s="18" t="str">
        <f>IF(B46&lt;&gt;"",IFERROR(VLOOKUP(B46,SignOnSheet!$D$5:$K$18,4,FALSE),"NON_LISTED"),"")</f>
        <v/>
      </c>
      <c r="G46" s="18" t="str">
        <f>IF(B46&lt;&gt;"",IFERROR(VLOOKUP(B46,SignOnSheet!$D$5:$K$18,5,FALSE),"NON_LISTED"),"")</f>
        <v/>
      </c>
      <c r="H46" s="18" t="str">
        <f>IF(B46&lt;&gt;"",IFERROR(VLOOKUP(B46,SignOnSheet!$D$5:$K$18,6,FALSE),"NON_LISTED"),"")</f>
        <v/>
      </c>
      <c r="I46" s="27" t="str">
        <f>IF(B46&lt;&gt;"",IFERROR(VLOOKUP(B46,SignOnSheet!$D$5:$K$18,2,FALSE),"NON_LISTED"),"")</f>
        <v/>
      </c>
      <c r="J46" s="18" t="str">
        <f t="shared" si="0"/>
        <v/>
      </c>
      <c r="K46" s="19" t="str">
        <f t="shared" si="1"/>
        <v/>
      </c>
      <c r="L46" s="19" t="str">
        <f t="shared" si="2"/>
        <v/>
      </c>
      <c r="M46" s="18" t="str">
        <f>IF(ISTEXT(C46),SignOnSheet!$U$22+1,IF(C46&lt;&gt;"",IFERROR(IF(L46&gt;0,RANK(L46,IF(L$6:L$56&gt;0,L$6:L$56,),1)-COUNTIF(L$6:L$56,"=0"),IF(L46&lt;&gt;"",SignOnSheet!$U$22+1,0)),0),""))</f>
        <v/>
      </c>
      <c r="N46" s="20" t="e">
        <f>IF(#REF!=N$5,IF(L46="",MAX($L$6:$L$56)+1,L46),"")</f>
        <v>#REF!</v>
      </c>
      <c r="O46" s="20" t="str">
        <f t="shared" si="4"/>
        <v/>
      </c>
      <c r="P46" s="20" t="str">
        <f t="shared" si="5"/>
        <v/>
      </c>
      <c r="Q46" s="20"/>
      <c r="R46" s="18"/>
      <c r="S46" s="20"/>
      <c r="T46" s="18"/>
    </row>
    <row r="47" spans="1:20" x14ac:dyDescent="0.2">
      <c r="A47" s="17">
        <f t="shared" si="3"/>
        <v>42</v>
      </c>
      <c r="B47" s="11"/>
      <c r="C47" s="11"/>
      <c r="D47" s="17" t="str">
        <f>IF(B47&lt;&gt;"",IFERROR(VLOOKUP(B47,SignOnSheet!$D$5:$N$18,7,FALSE),"NON_LISTED"),"")</f>
        <v/>
      </c>
      <c r="E47" s="18" t="str">
        <f>IF(B47&lt;&gt;"",IFERROR(VLOOKUP(B47,SignOnSheet!$D$5:$K$18,3,FALSE),"NON_LISTED"),"")</f>
        <v/>
      </c>
      <c r="F47" s="18" t="str">
        <f>IF(B47&lt;&gt;"",IFERROR(VLOOKUP(B47,SignOnSheet!$D$5:$K$18,4,FALSE),"NON_LISTED"),"")</f>
        <v/>
      </c>
      <c r="G47" s="18" t="str">
        <f>IF(B47&lt;&gt;"",IFERROR(VLOOKUP(B47,SignOnSheet!$D$5:$K$18,5,FALSE),"NON_LISTED"),"")</f>
        <v/>
      </c>
      <c r="H47" s="18" t="str">
        <f>IF(B47&lt;&gt;"",IFERROR(VLOOKUP(B47,SignOnSheet!$D$5:$K$18,6,FALSE),"NON_LISTED"),"")</f>
        <v/>
      </c>
      <c r="I47" s="27" t="str">
        <f>IF(B47&lt;&gt;"",IFERROR(VLOOKUP(B47,SignOnSheet!$D$5:$K$18,2,FALSE),"NON_LISTED"),"")</f>
        <v/>
      </c>
      <c r="J47" s="18" t="str">
        <f t="shared" si="0"/>
        <v/>
      </c>
      <c r="K47" s="19" t="str">
        <f t="shared" si="1"/>
        <v/>
      </c>
      <c r="L47" s="19" t="str">
        <f t="shared" si="2"/>
        <v/>
      </c>
      <c r="M47" s="18" t="str">
        <f>IF(ISTEXT(C47),SignOnSheet!$U$22+1,IF(C47&lt;&gt;"",IFERROR(IF(L47&gt;0,RANK(L47,IF(L$6:L$56&gt;0,L$6:L$56,),1)-COUNTIF(L$6:L$56,"=0"),IF(L47&lt;&gt;"",SignOnSheet!$U$22+1,0)),0),""))</f>
        <v/>
      </c>
      <c r="N47" s="20" t="e">
        <f>IF(#REF!=N$5,IF(L47="",MAX($L$6:$L$56)+1,L47),"")</f>
        <v>#REF!</v>
      </c>
      <c r="O47" s="20" t="str">
        <f t="shared" si="4"/>
        <v/>
      </c>
      <c r="P47" s="20" t="str">
        <f t="shared" si="5"/>
        <v/>
      </c>
      <c r="Q47" s="20"/>
      <c r="R47" s="18"/>
      <c r="S47" s="20"/>
      <c r="T47" s="18"/>
    </row>
    <row r="48" spans="1:20" x14ac:dyDescent="0.2">
      <c r="A48" s="17">
        <f t="shared" si="3"/>
        <v>43</v>
      </c>
      <c r="B48" s="11"/>
      <c r="C48" s="11"/>
      <c r="D48" s="17" t="str">
        <f>IF(B48&lt;&gt;"",IFERROR(VLOOKUP(B48,SignOnSheet!$D$5:$N$18,7,FALSE),"NON_LISTED"),"")</f>
        <v/>
      </c>
      <c r="E48" s="18" t="str">
        <f>IF(B48&lt;&gt;"",IFERROR(VLOOKUP(B48,SignOnSheet!$D$5:$K$18,3,FALSE),"NON_LISTED"),"")</f>
        <v/>
      </c>
      <c r="F48" s="18" t="str">
        <f>IF(B48&lt;&gt;"",IFERROR(VLOOKUP(B48,SignOnSheet!$D$5:$K$18,4,FALSE),"NON_LISTED"),"")</f>
        <v/>
      </c>
      <c r="G48" s="18" t="str">
        <f>IF(B48&lt;&gt;"",IFERROR(VLOOKUP(B48,SignOnSheet!$D$5:$K$18,5,FALSE),"NON_LISTED"),"")</f>
        <v/>
      </c>
      <c r="H48" s="18" t="str">
        <f>IF(B48&lt;&gt;"",IFERROR(VLOOKUP(B48,SignOnSheet!$D$5:$K$18,6,FALSE),"NON_LISTED"),"")</f>
        <v/>
      </c>
      <c r="I48" s="27" t="str">
        <f>IF(B48&lt;&gt;"",IFERROR(VLOOKUP(B48,SignOnSheet!$D$5:$K$18,2,FALSE),"NON_LISTED"),"")</f>
        <v/>
      </c>
      <c r="J48" s="18" t="str">
        <f t="shared" si="0"/>
        <v/>
      </c>
      <c r="K48" s="19" t="str">
        <f t="shared" si="1"/>
        <v/>
      </c>
      <c r="L48" s="19" t="str">
        <f t="shared" si="2"/>
        <v/>
      </c>
      <c r="M48" s="18" t="str">
        <f>IF(ISTEXT(C48),SignOnSheet!$U$22+1,IF(C48&lt;&gt;"",IFERROR(IF(L48&gt;0,RANK(L48,IF(L$6:L$56&gt;0,L$6:L$56,),1)-COUNTIF(L$6:L$56,"=0"),IF(L48&lt;&gt;"",SignOnSheet!$U$22+1,0)),0),""))</f>
        <v/>
      </c>
      <c r="N48" s="20" t="e">
        <f>IF(#REF!=N$5,IF(L48="",MAX($L$6:$L$56)+1,L48),"")</f>
        <v>#REF!</v>
      </c>
      <c r="O48" s="20" t="str">
        <f t="shared" si="4"/>
        <v/>
      </c>
      <c r="P48" s="20" t="str">
        <f t="shared" si="5"/>
        <v/>
      </c>
      <c r="Q48" s="20"/>
      <c r="R48" s="18"/>
      <c r="S48" s="20"/>
      <c r="T48" s="18"/>
    </row>
    <row r="49" spans="1:20" x14ac:dyDescent="0.2">
      <c r="A49" s="17">
        <f t="shared" si="3"/>
        <v>44</v>
      </c>
      <c r="B49" s="11"/>
      <c r="C49" s="11"/>
      <c r="D49" s="17" t="str">
        <f>IF(B49&lt;&gt;"",IFERROR(VLOOKUP(B49,SignOnSheet!$D$5:$N$18,7,FALSE),"NON_LISTED"),"")</f>
        <v/>
      </c>
      <c r="E49" s="18" t="str">
        <f>IF(B49&lt;&gt;"",IFERROR(VLOOKUP(B49,SignOnSheet!$D$5:$K$18,3,FALSE),"NON_LISTED"),"")</f>
        <v/>
      </c>
      <c r="F49" s="18" t="str">
        <f>IF(B49&lt;&gt;"",IFERROR(VLOOKUP(B49,SignOnSheet!$D$5:$K$18,4,FALSE),"NON_LISTED"),"")</f>
        <v/>
      </c>
      <c r="G49" s="18" t="str">
        <f>IF(B49&lt;&gt;"",IFERROR(VLOOKUP(B49,SignOnSheet!$D$5:$K$18,5,FALSE),"NON_LISTED"),"")</f>
        <v/>
      </c>
      <c r="H49" s="18" t="str">
        <f>IF(B49&lt;&gt;"",IFERROR(VLOOKUP(B49,SignOnSheet!$D$5:$K$18,6,FALSE),"NON_LISTED"),"")</f>
        <v/>
      </c>
      <c r="I49" s="27" t="str">
        <f>IF(B49&lt;&gt;"",IFERROR(VLOOKUP(B49,SignOnSheet!$D$5:$K$18,2,FALSE),"NON_LISTED"),"")</f>
        <v/>
      </c>
      <c r="J49" s="18" t="str">
        <f t="shared" si="0"/>
        <v/>
      </c>
      <c r="K49" s="19" t="str">
        <f t="shared" si="1"/>
        <v/>
      </c>
      <c r="L49" s="19" t="str">
        <f t="shared" si="2"/>
        <v/>
      </c>
      <c r="M49" s="18" t="str">
        <f>IF(ISTEXT(C49),SignOnSheet!$U$22+1,IF(C49&lt;&gt;"",IFERROR(IF(L49&gt;0,RANK(L49,IF(L$6:L$56&gt;0,L$6:L$56,),1)-COUNTIF(L$6:L$56,"=0"),IF(L49&lt;&gt;"",SignOnSheet!$U$22+1,0)),0),""))</f>
        <v/>
      </c>
      <c r="N49" s="20" t="e">
        <f>IF(#REF!=N$5,IF(L49="",MAX($L$6:$L$56)+1,L49),"")</f>
        <v>#REF!</v>
      </c>
      <c r="O49" s="20" t="str">
        <f t="shared" si="4"/>
        <v/>
      </c>
      <c r="P49" s="20" t="str">
        <f t="shared" si="5"/>
        <v/>
      </c>
      <c r="Q49" s="20"/>
      <c r="R49" s="18"/>
      <c r="S49" s="20"/>
      <c r="T49" s="18"/>
    </row>
    <row r="50" spans="1:20" x14ac:dyDescent="0.2">
      <c r="A50" s="17">
        <f t="shared" si="3"/>
        <v>45</v>
      </c>
      <c r="B50" s="11"/>
      <c r="C50" s="11"/>
      <c r="D50" s="17" t="str">
        <f>IF(B50&lt;&gt;"",IFERROR(VLOOKUP(B50,SignOnSheet!$D$5:$N$18,7,FALSE),"NON_LISTED"),"")</f>
        <v/>
      </c>
      <c r="E50" s="18" t="str">
        <f>IF(B50&lt;&gt;"",IFERROR(VLOOKUP(B50,SignOnSheet!$D$5:$K$18,3,FALSE),"NON_LISTED"),"")</f>
        <v/>
      </c>
      <c r="F50" s="18" t="str">
        <f>IF(B50&lt;&gt;"",IFERROR(VLOOKUP(B50,SignOnSheet!$D$5:$K$18,4,FALSE),"NON_LISTED"),"")</f>
        <v/>
      </c>
      <c r="G50" s="18" t="str">
        <f>IF(B50&lt;&gt;"",IFERROR(VLOOKUP(B50,SignOnSheet!$D$5:$K$18,5,FALSE),"NON_LISTED"),"")</f>
        <v/>
      </c>
      <c r="H50" s="18" t="str">
        <f>IF(B50&lt;&gt;"",IFERROR(VLOOKUP(B50,SignOnSheet!$D$5:$K$18,6,FALSE),"NON_LISTED"),"")</f>
        <v/>
      </c>
      <c r="I50" s="27" t="str">
        <f>IF(B50&lt;&gt;"",IFERROR(VLOOKUP(B50,SignOnSheet!$D$5:$K$18,2,FALSE),"NON_LISTED"),"")</f>
        <v/>
      </c>
      <c r="J50" s="18" t="str">
        <f t="shared" si="0"/>
        <v/>
      </c>
      <c r="K50" s="19" t="str">
        <f t="shared" si="1"/>
        <v/>
      </c>
      <c r="L50" s="19" t="str">
        <f t="shared" si="2"/>
        <v/>
      </c>
      <c r="M50" s="18" t="str">
        <f>IF(ISTEXT(C50),SignOnSheet!$U$22+1,IF(C50&lt;&gt;"",IFERROR(IF(L50&gt;0,RANK(L50,IF(L$6:L$56&gt;0,L$6:L$56,),1)-COUNTIF(L$6:L$56,"=0"),IF(L50&lt;&gt;"",SignOnSheet!$U$22+1,0)),0),""))</f>
        <v/>
      </c>
      <c r="N50" s="20" t="e">
        <f>IF(#REF!=N$5,IF(L50="",MAX($L$6:$L$56)+1,L50),"")</f>
        <v>#REF!</v>
      </c>
      <c r="O50" s="20" t="str">
        <f t="shared" si="4"/>
        <v/>
      </c>
      <c r="P50" s="20" t="str">
        <f t="shared" si="5"/>
        <v/>
      </c>
      <c r="Q50" s="20"/>
      <c r="R50" s="18"/>
      <c r="S50" s="20"/>
      <c r="T50" s="18"/>
    </row>
    <row r="51" spans="1:20" x14ac:dyDescent="0.2">
      <c r="A51" s="17">
        <f t="shared" si="3"/>
        <v>46</v>
      </c>
      <c r="B51" s="11"/>
      <c r="C51" s="11"/>
      <c r="D51" s="17" t="str">
        <f>IF(B51&lt;&gt;"",IFERROR(VLOOKUP(B51,SignOnSheet!$D$5:$N$18,7,FALSE),"NON_LISTED"),"")</f>
        <v/>
      </c>
      <c r="E51" s="18" t="str">
        <f>IF(B51&lt;&gt;"",IFERROR(VLOOKUP(B51,SignOnSheet!$D$5:$K$18,3,FALSE),"NON_LISTED"),"")</f>
        <v/>
      </c>
      <c r="F51" s="18" t="str">
        <f>IF(B51&lt;&gt;"",IFERROR(VLOOKUP(B51,SignOnSheet!$D$5:$K$18,4,FALSE),"NON_LISTED"),"")</f>
        <v/>
      </c>
      <c r="G51" s="18" t="str">
        <f>IF(B51&lt;&gt;"",IFERROR(VLOOKUP(B51,SignOnSheet!$D$5:$K$18,5,FALSE),"NON_LISTED"),"")</f>
        <v/>
      </c>
      <c r="H51" s="18" t="str">
        <f>IF(B51&lt;&gt;"",IFERROR(VLOOKUP(B51,SignOnSheet!$D$5:$K$18,6,FALSE),"NON_LISTED"),"")</f>
        <v/>
      </c>
      <c r="I51" s="27" t="str">
        <f>IF(B51&lt;&gt;"",IFERROR(VLOOKUP(B51,SignOnSheet!$D$5:$K$18,2,FALSE),"NON_LISTED"),"")</f>
        <v/>
      </c>
      <c r="J51" s="18" t="str">
        <f t="shared" si="0"/>
        <v/>
      </c>
      <c r="K51" s="19" t="str">
        <f t="shared" si="1"/>
        <v/>
      </c>
      <c r="L51" s="19" t="str">
        <f t="shared" si="2"/>
        <v/>
      </c>
      <c r="M51" s="18" t="str">
        <f>IF(ISTEXT(C51),SignOnSheet!$U$22+1,IF(C51&lt;&gt;"",IFERROR(IF(L51&gt;0,RANK(L51,IF(L$6:L$56&gt;0,L$6:L$56,),1)-COUNTIF(L$6:L$56,"=0"),IF(L51&lt;&gt;"",SignOnSheet!$U$22+1,0)),0),""))</f>
        <v/>
      </c>
      <c r="N51" s="20" t="e">
        <f>IF(#REF!=N$5,IF(L51="",MAX($L$6:$L$56)+1,L51),"")</f>
        <v>#REF!</v>
      </c>
      <c r="O51" s="20" t="str">
        <f t="shared" si="4"/>
        <v/>
      </c>
      <c r="P51" s="20" t="str">
        <f t="shared" si="5"/>
        <v/>
      </c>
      <c r="Q51" s="20"/>
      <c r="R51" s="18"/>
      <c r="S51" s="20"/>
      <c r="T51" s="18"/>
    </row>
    <row r="52" spans="1:20" x14ac:dyDescent="0.2">
      <c r="A52" s="17">
        <f t="shared" si="3"/>
        <v>47</v>
      </c>
      <c r="B52" s="11"/>
      <c r="C52" s="11"/>
      <c r="D52" s="17" t="str">
        <f>IF(B52&lt;&gt;"",IFERROR(VLOOKUP(B52,SignOnSheet!$D$5:$N$18,7,FALSE),"NON_LISTED"),"")</f>
        <v/>
      </c>
      <c r="E52" s="18" t="str">
        <f>IF(B52&lt;&gt;"",IFERROR(VLOOKUP(B52,SignOnSheet!$D$5:$K$18,3,FALSE),"NON_LISTED"),"")</f>
        <v/>
      </c>
      <c r="F52" s="18" t="str">
        <f>IF(B52&lt;&gt;"",IFERROR(VLOOKUP(B52,SignOnSheet!$D$5:$K$18,4,FALSE),"NON_LISTED"),"")</f>
        <v/>
      </c>
      <c r="G52" s="18" t="str">
        <f>IF(B52&lt;&gt;"",IFERROR(VLOOKUP(B52,SignOnSheet!$D$5:$K$18,5,FALSE),"NON_LISTED"),"")</f>
        <v/>
      </c>
      <c r="H52" s="18" t="str">
        <f>IF(B52&lt;&gt;"",IFERROR(VLOOKUP(B52,SignOnSheet!$D$5:$K$18,6,FALSE),"NON_LISTED"),"")</f>
        <v/>
      </c>
      <c r="I52" s="27" t="str">
        <f>IF(B52&lt;&gt;"",IFERROR(VLOOKUP(B52,SignOnSheet!$D$5:$K$18,2,FALSE),"NON_LISTED"),"")</f>
        <v/>
      </c>
      <c r="J52" s="18" t="str">
        <f t="shared" si="0"/>
        <v/>
      </c>
      <c r="K52" s="19" t="str">
        <f t="shared" si="1"/>
        <v/>
      </c>
      <c r="L52" s="19" t="str">
        <f t="shared" si="2"/>
        <v/>
      </c>
      <c r="M52" s="18" t="str">
        <f>IF(ISTEXT(C52),SignOnSheet!$U$22+1,IF(C52&lt;&gt;"",IFERROR(IF(L52&gt;0,RANK(L52,IF(L$6:L$56&gt;0,L$6:L$56,),1)-COUNTIF(L$6:L$56,"=0"),IF(L52&lt;&gt;"",SignOnSheet!$U$22+1,0)),0),""))</f>
        <v/>
      </c>
      <c r="N52" s="20" t="e">
        <f>IF(#REF!=N$5,IF(L52="",MAX($L$6:$L$56)+1,L52),"")</f>
        <v>#REF!</v>
      </c>
      <c r="O52" s="20" t="str">
        <f t="shared" si="4"/>
        <v/>
      </c>
      <c r="P52" s="20" t="str">
        <f t="shared" si="5"/>
        <v/>
      </c>
      <c r="Q52" s="20"/>
      <c r="R52" s="18"/>
      <c r="S52" s="20"/>
      <c r="T52" s="18"/>
    </row>
    <row r="53" spans="1:20" x14ac:dyDescent="0.2">
      <c r="A53" s="17">
        <f t="shared" si="3"/>
        <v>48</v>
      </c>
      <c r="B53" s="11"/>
      <c r="C53" s="11"/>
      <c r="D53" s="17" t="str">
        <f>IF(B53&lt;&gt;"",IFERROR(VLOOKUP(B53,SignOnSheet!$D$5:$N$18,7,FALSE),"NON_LISTED"),"")</f>
        <v/>
      </c>
      <c r="E53" s="18" t="str">
        <f>IF(B53&lt;&gt;"",IFERROR(VLOOKUP(B53,SignOnSheet!$D$5:$K$18,3,FALSE),"NON_LISTED"),"")</f>
        <v/>
      </c>
      <c r="F53" s="18" t="str">
        <f>IF(B53&lt;&gt;"",IFERROR(VLOOKUP(B53,SignOnSheet!$D$5:$K$18,4,FALSE),"NON_LISTED"),"")</f>
        <v/>
      </c>
      <c r="G53" s="18" t="str">
        <f>IF(B53&lt;&gt;"",IFERROR(VLOOKUP(B53,SignOnSheet!$D$5:$K$18,5,FALSE),"NON_LISTED"),"")</f>
        <v/>
      </c>
      <c r="H53" s="18" t="str">
        <f>IF(B53&lt;&gt;"",IFERROR(VLOOKUP(B53,SignOnSheet!$D$5:$K$18,6,FALSE),"NON_LISTED"),"")</f>
        <v/>
      </c>
      <c r="I53" s="27" t="str">
        <f>IF(B53&lt;&gt;"",IFERROR(VLOOKUP(B53,SignOnSheet!$D$5:$K$18,2,FALSE),"NON_LISTED"),"")</f>
        <v/>
      </c>
      <c r="J53" s="18" t="str">
        <f t="shared" si="0"/>
        <v/>
      </c>
      <c r="K53" s="19" t="str">
        <f t="shared" si="1"/>
        <v/>
      </c>
      <c r="L53" s="19" t="str">
        <f t="shared" si="2"/>
        <v/>
      </c>
      <c r="M53" s="18" t="str">
        <f>IF(ISTEXT(C53),SignOnSheet!$U$22+1,IF(C53&lt;&gt;"",IFERROR(IF(L53&gt;0,RANK(L53,IF(L$6:L$56&gt;0,L$6:L$56,),1)-COUNTIF(L$6:L$56,"=0"),IF(L53&lt;&gt;"",SignOnSheet!$U$22+1,0)),0),""))</f>
        <v/>
      </c>
      <c r="N53" s="20" t="e">
        <f>IF(#REF!=N$5,IF(L53="",MAX($L$6:$L$56)+1,L53),"")</f>
        <v>#REF!</v>
      </c>
      <c r="O53" s="20" t="str">
        <f t="shared" si="4"/>
        <v/>
      </c>
      <c r="P53" s="20" t="str">
        <f t="shared" si="5"/>
        <v/>
      </c>
      <c r="Q53" s="20"/>
      <c r="R53" s="18"/>
      <c r="S53" s="20"/>
      <c r="T53" s="18"/>
    </row>
    <row r="54" spans="1:20" x14ac:dyDescent="0.2">
      <c r="A54" s="17">
        <f t="shared" si="3"/>
        <v>49</v>
      </c>
      <c r="B54" s="11"/>
      <c r="C54" s="11"/>
      <c r="D54" s="17" t="str">
        <f>IF(B54&lt;&gt;"",IFERROR(VLOOKUP(B54,SignOnSheet!$D$5:$N$18,7,FALSE),"NON_LISTED"),"")</f>
        <v/>
      </c>
      <c r="E54" s="18" t="str">
        <f>IF(B54&lt;&gt;"",IFERROR(VLOOKUP(B54,SignOnSheet!$D$5:$K$18,3,FALSE),"NON_LISTED"),"")</f>
        <v/>
      </c>
      <c r="F54" s="18" t="str">
        <f>IF(B54&lt;&gt;"",IFERROR(VLOOKUP(B54,SignOnSheet!$D$5:$K$18,4,FALSE),"NON_LISTED"),"")</f>
        <v/>
      </c>
      <c r="G54" s="18" t="str">
        <f>IF(B54&lt;&gt;"",IFERROR(VLOOKUP(B54,SignOnSheet!$D$5:$K$18,5,FALSE),"NON_LISTED"),"")</f>
        <v/>
      </c>
      <c r="H54" s="18" t="str">
        <f>IF(B54&lt;&gt;"",IFERROR(VLOOKUP(B54,SignOnSheet!$D$5:$K$18,6,FALSE),"NON_LISTED"),"")</f>
        <v/>
      </c>
      <c r="I54" s="27" t="str">
        <f>IF(B54&lt;&gt;"",IFERROR(VLOOKUP(B54,SignOnSheet!$D$5:$K$18,2,FALSE),"NON_LISTED"),"")</f>
        <v/>
      </c>
      <c r="J54" s="18" t="str">
        <f t="shared" si="0"/>
        <v/>
      </c>
      <c r="K54" s="19" t="str">
        <f t="shared" si="1"/>
        <v/>
      </c>
      <c r="L54" s="19" t="str">
        <f t="shared" si="2"/>
        <v/>
      </c>
      <c r="M54" s="18" t="str">
        <f>IF(ISTEXT(C54),SignOnSheet!$U$22+1,IF(C54&lt;&gt;"",IFERROR(IF(L54&gt;0,RANK(L54,IF(L$6:L$56&gt;0,L$6:L$56,),1)-COUNTIF(L$6:L$56,"=0"),IF(L54&lt;&gt;"",SignOnSheet!$U$22+1,0)),0),""))</f>
        <v/>
      </c>
      <c r="N54" s="20" t="e">
        <f>IF(#REF!=N$5,IF(L54="",MAX($L$6:$L$56)+1,L54),"")</f>
        <v>#REF!</v>
      </c>
      <c r="O54" s="20" t="str">
        <f t="shared" si="4"/>
        <v/>
      </c>
      <c r="P54" s="20" t="str">
        <f t="shared" si="5"/>
        <v/>
      </c>
      <c r="Q54" s="20"/>
      <c r="R54" s="18"/>
      <c r="S54" s="20"/>
      <c r="T54" s="18"/>
    </row>
    <row r="55" spans="1:20" x14ac:dyDescent="0.2">
      <c r="A55" s="17">
        <f t="shared" si="3"/>
        <v>50</v>
      </c>
      <c r="B55" s="11"/>
      <c r="C55" s="11"/>
      <c r="D55" s="17" t="str">
        <f>IF(B55&lt;&gt;"",IFERROR(VLOOKUP(B55,SignOnSheet!$D$5:$N$18,7,FALSE),"NON_LISTED"),"")</f>
        <v/>
      </c>
      <c r="E55" s="18" t="str">
        <f>IF(B55&lt;&gt;"",IFERROR(VLOOKUP(B55,SignOnSheet!$D$5:$K$18,3,FALSE),"NON_LISTED"),"")</f>
        <v/>
      </c>
      <c r="F55" s="18" t="str">
        <f>IF(B55&lt;&gt;"",IFERROR(VLOOKUP(B55,SignOnSheet!$D$5:$K$18,4,FALSE),"NON_LISTED"),"")</f>
        <v/>
      </c>
      <c r="G55" s="18" t="str">
        <f>IF(B55&lt;&gt;"",IFERROR(VLOOKUP(B55,SignOnSheet!$D$5:$K$18,5,FALSE),"NON_LISTED"),"")</f>
        <v/>
      </c>
      <c r="H55" s="18" t="str">
        <f>IF(B55&lt;&gt;"",IFERROR(VLOOKUP(B55,SignOnSheet!$D$5:$K$18,6,FALSE),"NON_LISTED"),"")</f>
        <v/>
      </c>
      <c r="I55" s="27" t="str">
        <f>IF(B55&lt;&gt;"",IFERROR(VLOOKUP(B55,SignOnSheet!$D$5:$K$18,2,FALSE),"NON_LISTED"),"")</f>
        <v/>
      </c>
      <c r="J55" s="18" t="str">
        <f t="shared" si="0"/>
        <v/>
      </c>
      <c r="K55" s="19" t="str">
        <f t="shared" si="1"/>
        <v/>
      </c>
      <c r="L55" s="19" t="str">
        <f t="shared" si="2"/>
        <v/>
      </c>
      <c r="M55" s="18" t="str">
        <f>IF(ISTEXT(C55),SignOnSheet!$U$22+1,IF(C55&lt;&gt;"",IFERROR(IF(L55&gt;0,RANK(L55,IF(L$6:L$56&gt;0,L$6:L$56,),1)-COUNTIF(L$6:L$56,"=0"),IF(L55&lt;&gt;"",SignOnSheet!$U$22+1,0)),0),""))</f>
        <v/>
      </c>
      <c r="N55" s="20" t="e">
        <f>IF(#REF!=N$5,IF(L55="",MAX($L$6:$L$56)+1,L55),"")</f>
        <v>#REF!</v>
      </c>
      <c r="O55" s="20" t="str">
        <f t="shared" si="4"/>
        <v/>
      </c>
      <c r="P55" s="20" t="str">
        <f t="shared" si="5"/>
        <v/>
      </c>
      <c r="Q55" s="20"/>
      <c r="R55" s="18"/>
      <c r="S55" s="20"/>
      <c r="T55" s="18"/>
    </row>
    <row r="56" spans="1:20" x14ac:dyDescent="0.2">
      <c r="A56" s="17">
        <f t="shared" si="3"/>
        <v>51</v>
      </c>
      <c r="B56" s="11"/>
      <c r="C56" s="11"/>
      <c r="D56" s="17" t="str">
        <f>IF(B56&lt;&gt;"",IFERROR(VLOOKUP(B56,SignOnSheet!$D$5:$N$18,7,FALSE),"NON_LISTED"),"")</f>
        <v/>
      </c>
      <c r="E56" s="18" t="str">
        <f>IF(B56&lt;&gt;"",IFERROR(VLOOKUP(B56,SignOnSheet!$D$5:$K$18,3,FALSE),"NON_LISTED"),"")</f>
        <v/>
      </c>
      <c r="F56" s="18" t="str">
        <f>IF(B56&lt;&gt;"",IFERROR(VLOOKUP(B56,SignOnSheet!$D$5:$K$18,4,FALSE),"NON_LISTED"),"")</f>
        <v/>
      </c>
      <c r="G56" s="18" t="str">
        <f>IF(B56&lt;&gt;"",IFERROR(VLOOKUP(B56,SignOnSheet!$D$5:$K$18,5,FALSE),"NON_LISTED"),"")</f>
        <v/>
      </c>
      <c r="H56" s="18" t="str">
        <f>IF(B56&lt;&gt;"",IFERROR(VLOOKUP(B56,SignOnSheet!$D$5:$K$18,6,FALSE),"NON_LISTED"),"")</f>
        <v/>
      </c>
      <c r="I56" s="27" t="str">
        <f>IF(B56&lt;&gt;"",IFERROR(VLOOKUP(B56,SignOnSheet!$D$5:$K$18,2,FALSE),"NON_LISTED"),"")</f>
        <v/>
      </c>
      <c r="J56" s="18" t="str">
        <f t="shared" si="0"/>
        <v/>
      </c>
      <c r="K56" s="19" t="str">
        <f t="shared" si="1"/>
        <v/>
      </c>
      <c r="L56" s="19" t="str">
        <f t="shared" si="2"/>
        <v/>
      </c>
      <c r="M56" s="18" t="str">
        <f>IF(ISTEXT(C56),SignOnSheet!$U$22+1,IF(C56&lt;&gt;"",IFERROR(IF(L56&gt;0,RANK(L56,IF(L$6:L$56&gt;0,L$6:L$56,),1)-COUNTIF(L$6:L$56,"=0"),IF(L56&lt;&gt;"",SignOnSheet!$U$22+1,0)),0),""))</f>
        <v/>
      </c>
      <c r="N56" s="20" t="e">
        <f>IF(#REF!=N$5,IF(L56="",MAX($L$6:$L$56)+1,L56),"")</f>
        <v>#REF!</v>
      </c>
      <c r="O56" s="20" t="str">
        <f t="shared" si="4"/>
        <v/>
      </c>
      <c r="P56" s="20" t="str">
        <f t="shared" si="5"/>
        <v/>
      </c>
      <c r="Q56" s="20"/>
      <c r="R56" s="18"/>
      <c r="S56" s="20"/>
      <c r="T56" s="18"/>
    </row>
    <row r="57" spans="1:20" x14ac:dyDescent="0.2">
      <c r="A57" s="7"/>
      <c r="B57" s="8"/>
      <c r="C57" s="8"/>
      <c r="D57" s="7"/>
      <c r="E57" s="9"/>
      <c r="F57" s="7"/>
      <c r="G57" s="7"/>
      <c r="H57" s="7"/>
      <c r="I57" s="7"/>
      <c r="J57" s="9"/>
      <c r="K57" s="10"/>
      <c r="L57" s="10"/>
      <c r="M57" s="9"/>
      <c r="N57" s="9"/>
      <c r="O57" s="9"/>
      <c r="P57" s="9"/>
      <c r="Q57" s="9"/>
      <c r="R57" s="9"/>
    </row>
    <row r="58" spans="1:20" x14ac:dyDescent="0.2">
      <c r="A58" s="2"/>
      <c r="B58" t="s">
        <v>24</v>
      </c>
      <c r="C58" s="3"/>
      <c r="D58" s="2"/>
      <c r="E58" s="2"/>
      <c r="F58" s="3"/>
      <c r="G58" s="3"/>
      <c r="H58" s="3"/>
      <c r="I58" s="3"/>
      <c r="J58" s="4"/>
      <c r="K58" s="2"/>
      <c r="L58" s="4"/>
      <c r="M58" s="2"/>
      <c r="N58" s="2"/>
      <c r="O58" s="2"/>
      <c r="P58" s="2"/>
      <c r="Q58" s="2"/>
      <c r="R58" s="2"/>
    </row>
  </sheetData>
  <autoFilter ref="A5:M5">
    <sortState ref="A6:M56">
      <sortCondition ref="M5"/>
    </sortState>
  </autoFilter>
  <mergeCells count="1">
    <mergeCell ref="N4:T4"/>
  </mergeCells>
  <conditionalFormatting sqref="B36:B40">
    <cfRule type="duplicateValues" dxfId="25" priority="6"/>
  </conditionalFormatting>
  <conditionalFormatting sqref="B34:B35">
    <cfRule type="duplicateValues" dxfId="24" priority="5"/>
  </conditionalFormatting>
  <conditionalFormatting sqref="B13:B33">
    <cfRule type="duplicateValues" dxfId="23" priority="4"/>
  </conditionalFormatting>
  <conditionalFormatting sqref="C13:C24">
    <cfRule type="duplicateValues" dxfId="22" priority="3"/>
  </conditionalFormatting>
  <conditionalFormatting sqref="B6:B12">
    <cfRule type="duplicateValues" dxfId="21" priority="2"/>
  </conditionalFormatting>
  <conditionalFormatting sqref="C6:C12">
    <cfRule type="duplicateValues" dxfId="20" priority="1"/>
  </conditionalFormatting>
  <pageMargins left="0.70866141732283472" right="0.70866141732283472" top="0.74803149606299213" bottom="0.74803149606299213" header="0.31496062992125984" footer="0.31496062992125984"/>
  <pageSetup scale="6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Y58"/>
  <sheetViews>
    <sheetView view="pageBreakPreview" topLeftCell="A2" zoomScale="85" zoomScaleSheetLayoutView="85" workbookViewId="0">
      <selection activeCell="AD32" sqref="AD32"/>
    </sheetView>
  </sheetViews>
  <sheetFormatPr defaultColWidth="8.85546875" defaultRowHeight="12.75" x14ac:dyDescent="0.2"/>
  <cols>
    <col min="3" max="3" width="10.42578125" customWidth="1"/>
    <col min="4" max="4" width="35.85546875" customWidth="1"/>
    <col min="5" max="5" width="10.85546875" customWidth="1"/>
    <col min="6" max="7" width="7.140625" customWidth="1"/>
    <col min="8" max="8" width="6" customWidth="1"/>
    <col min="9" max="9" width="1.28515625" customWidth="1"/>
    <col min="11" max="11" width="6" bestFit="1" customWidth="1"/>
    <col min="12" max="12" width="10" customWidth="1"/>
    <col min="13" max="13" width="11" customWidth="1"/>
    <col min="14" max="14" width="8.140625" hidden="1" customWidth="1"/>
    <col min="15" max="15" width="8" customWidth="1"/>
    <col min="16" max="16" width="8.140625" customWidth="1"/>
    <col min="17" max="17" width="3.85546875" customWidth="1"/>
    <col min="18" max="18" width="8.140625" customWidth="1"/>
    <col min="19" max="20" width="8.42578125" customWidth="1"/>
  </cols>
  <sheetData>
    <row r="1" spans="1:25" s="43" customFormat="1" ht="150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5" ht="15.75" x14ac:dyDescent="0.25">
      <c r="B2" s="14" t="s">
        <v>25</v>
      </c>
      <c r="C2" s="13">
        <v>11</v>
      </c>
      <c r="F2" s="91"/>
      <c r="G2" s="91"/>
      <c r="H2" s="91"/>
      <c r="I2" s="91"/>
      <c r="J2" s="91"/>
    </row>
    <row r="3" spans="1:25" x14ac:dyDescent="0.2">
      <c r="B3" s="41" t="s">
        <v>280</v>
      </c>
      <c r="C3" s="83">
        <v>0</v>
      </c>
      <c r="F3" s="91"/>
      <c r="G3" s="91"/>
      <c r="H3" s="91"/>
      <c r="I3" s="91"/>
      <c r="J3" s="18">
        <v>-360</v>
      </c>
    </row>
    <row r="4" spans="1:25" x14ac:dyDescent="0.2">
      <c r="B4" s="41" t="s">
        <v>281</v>
      </c>
      <c r="C4">
        <v>0</v>
      </c>
      <c r="J4" s="18">
        <v>0</v>
      </c>
      <c r="N4" s="128"/>
      <c r="O4" s="128"/>
      <c r="P4" s="128"/>
      <c r="Q4" s="128"/>
      <c r="R4" s="128"/>
      <c r="S4" s="128"/>
      <c r="T4" s="128"/>
    </row>
    <row r="5" spans="1:25" ht="51" x14ac:dyDescent="0.2">
      <c r="A5" s="16" t="s">
        <v>9</v>
      </c>
      <c r="B5" s="16" t="s">
        <v>0</v>
      </c>
      <c r="C5" s="16" t="s">
        <v>38</v>
      </c>
      <c r="D5" s="16" t="s">
        <v>1</v>
      </c>
      <c r="E5" s="16" t="s">
        <v>2</v>
      </c>
      <c r="F5" s="16" t="s">
        <v>32</v>
      </c>
      <c r="G5" s="16" t="s">
        <v>17</v>
      </c>
      <c r="H5" s="16" t="s">
        <v>47</v>
      </c>
      <c r="I5" s="16" t="s">
        <v>34</v>
      </c>
      <c r="J5" s="16" t="s">
        <v>5</v>
      </c>
      <c r="K5" s="16" t="s">
        <v>3</v>
      </c>
      <c r="L5" s="16" t="s">
        <v>6</v>
      </c>
      <c r="M5" s="16" t="s">
        <v>11</v>
      </c>
      <c r="N5" s="16" t="s">
        <v>23</v>
      </c>
      <c r="O5" s="16"/>
      <c r="P5" s="16"/>
      <c r="Q5" s="16"/>
      <c r="R5" s="16"/>
      <c r="S5" s="16"/>
      <c r="T5" s="16"/>
      <c r="V5">
        <v>11</v>
      </c>
      <c r="W5">
        <v>12</v>
      </c>
      <c r="X5">
        <v>13</v>
      </c>
      <c r="Y5">
        <v>14</v>
      </c>
    </row>
    <row r="6" spans="1:25" x14ac:dyDescent="0.2">
      <c r="A6" s="17">
        <v>1</v>
      </c>
      <c r="B6" s="11">
        <v>2645</v>
      </c>
      <c r="C6" s="11">
        <v>5535</v>
      </c>
      <c r="D6" s="17" t="str">
        <f>IF(B6&lt;&gt;"",IFERROR(VLOOKUP(B6,SignOnSheet!$D$5:$N$18,7,FALSE),"NON_LISTED"),"")</f>
        <v>Mike Goodyer-Kyle Boman</v>
      </c>
      <c r="E6" s="18" t="str">
        <f>IF(B6&lt;&gt;"",IFERROR(VLOOKUP(B6,SignOnSheet!$D$5:$K$18,3,FALSE),"NON_LISTED"),"")</f>
        <v>Hobie Tiger 18</v>
      </c>
      <c r="F6" s="18">
        <f>IF(B6&lt;&gt;"",IFERROR(VLOOKUP(B6,SignOnSheet!$D$5:$K$18,4,FALSE),"NON_LISTED"),"")</f>
        <v>1</v>
      </c>
      <c r="G6" s="18" t="str">
        <f>IF(B6&lt;&gt;"",IFERROR(VLOOKUP(B6,SignOnSheet!$D$5:$K$18,5,FALSE),"NON_LISTED"),"")</f>
        <v>A</v>
      </c>
      <c r="H6" s="18">
        <f>IF(B6&lt;&gt;"",IFERROR(VLOOKUP(B6,SignOnSheet!$D$5:$K$18,6,FALSE),"NON_LISTED"),"")</f>
        <v>4</v>
      </c>
      <c r="I6" s="39">
        <f>IF(B6&lt;&gt;"",IFERROR(VLOOKUP(B6,SignOnSheet!$D$5:$K$18,2,FALSE),"NON_LISTED"),"")</f>
        <v>0</v>
      </c>
      <c r="J6" s="18">
        <f t="shared" ref="J6:J56" si="0">IFERROR(IF(LEFT(C6,1)&lt;&gt;"D",IFERROR(RIGHT(C6,2)+LEFT(RIGHT(C6,4),2)*60+(C6-RIGHT(C6,4))/10000*3600-IF(G6="B",$J$4,$J$3),""),"" ),"")</f>
        <v>3695</v>
      </c>
      <c r="K6" s="19">
        <f t="shared" ref="K6:K56" si="1">IF(C6&lt;&gt;"",IFERROR(IF(C6&gt;0,RANK(J6,IF(J$6:J$56&gt;0,J$6:J$56,),1)-COUNTIF(J$6:J$56,"=0"),IF(C6="",COUNT(J$6:J$56)+1,0)),0),"")</f>
        <v>1</v>
      </c>
      <c r="L6" s="19">
        <f t="shared" ref="L6:L56" si="2">IFERROR(IF(J6&lt;&gt;"",J6/F6,"")/H6,"")</f>
        <v>923.75</v>
      </c>
      <c r="M6" s="18">
        <f>IF(ISTEXT(C6),SignOnSheet!$U$22+1,IF(C6&lt;&gt;"",IFERROR(IF(L6&gt;0,RANK(L6,IF(L$6:L$56&gt;0,L$6:L$56,),1)-COUNTIF(L$6:L$56,"=0"),IF(L6&lt;&gt;"",SignOnSheet!$U$22+1,0)),0),""))</f>
        <v>1</v>
      </c>
      <c r="N6" s="20" t="e">
        <f>IF(#REF!=N$5,IF(L6="",MAX($L$6:$L$56)+1,L6),"")</f>
        <v>#REF!</v>
      </c>
      <c r="O6" s="20"/>
      <c r="P6" s="20"/>
      <c r="Q6" s="20"/>
      <c r="R6" s="18"/>
      <c r="S6" s="20"/>
      <c r="T6" s="18"/>
      <c r="U6" t="s">
        <v>7</v>
      </c>
    </row>
    <row r="7" spans="1:25" x14ac:dyDescent="0.2">
      <c r="A7" s="17">
        <v>2</v>
      </c>
      <c r="B7" s="11">
        <v>2650</v>
      </c>
      <c r="C7" s="11">
        <v>5650</v>
      </c>
      <c r="D7" s="17" t="str">
        <f>IF(B7&lt;&gt;"",IFERROR(VLOOKUP(B7,SignOnSheet!$D$5:$N$18,7,FALSE),"NON_LISTED"),"")</f>
        <v>Alistair Bush-Andrew Stanley</v>
      </c>
      <c r="E7" s="18" t="str">
        <f>IF(B7&lt;&gt;"",IFERROR(VLOOKUP(B7,SignOnSheet!$D$5:$K$18,3,FALSE),"NON_LISTED"),"")</f>
        <v>Hobie Tiger 18</v>
      </c>
      <c r="F7" s="18">
        <f>IF(B7&lt;&gt;"",IFERROR(VLOOKUP(B7,SignOnSheet!$D$5:$K$18,4,FALSE),"NON_LISTED"),"")</f>
        <v>1</v>
      </c>
      <c r="G7" s="18" t="str">
        <f>IF(B7&lt;&gt;"",IFERROR(VLOOKUP(B7,SignOnSheet!$D$5:$K$18,5,FALSE),"NON_LISTED"),"")</f>
        <v>A</v>
      </c>
      <c r="H7" s="18">
        <f>IF(B7&lt;&gt;"",IFERROR(VLOOKUP(B7,SignOnSheet!$D$5:$K$18,6,FALSE),"NON_LISTED"),"")</f>
        <v>4</v>
      </c>
      <c r="I7" s="39">
        <f>IF(B7&lt;&gt;"",IFERROR(VLOOKUP(B7,SignOnSheet!$D$5:$K$18,2,FALSE),"NON_LISTED"),"")</f>
        <v>0</v>
      </c>
      <c r="J7" s="18">
        <f t="shared" si="0"/>
        <v>3770</v>
      </c>
      <c r="K7" s="19">
        <f t="shared" si="1"/>
        <v>2</v>
      </c>
      <c r="L7" s="19">
        <f t="shared" si="2"/>
        <v>942.5</v>
      </c>
      <c r="M7" s="18">
        <f>IF(ISTEXT(C7),SignOnSheet!$U$22+1,IF(C7&lt;&gt;"",IFERROR(IF(L7&gt;0,RANK(L7,IF(L$6:L$56&gt;0,L$6:L$56,),1)-COUNTIF(L$6:L$56,"=0"),IF(L7&lt;&gt;"",SignOnSheet!$U$22+1,0)),0),""))</f>
        <v>2</v>
      </c>
      <c r="N7" s="20" t="e">
        <f>IF(#REF!=N$5,IF(L7="",MAX($L$6:$L$56)+1,L7),"")</f>
        <v>#REF!</v>
      </c>
      <c r="O7" s="20"/>
      <c r="P7" s="20"/>
      <c r="Q7" s="20"/>
      <c r="R7" s="18"/>
      <c r="S7" s="20"/>
      <c r="T7" s="18"/>
      <c r="U7" t="s">
        <v>13</v>
      </c>
    </row>
    <row r="8" spans="1:25" x14ac:dyDescent="0.2">
      <c r="A8" s="17">
        <f t="shared" ref="A8:A56" si="3">A7+1</f>
        <v>3</v>
      </c>
      <c r="B8" s="11">
        <v>2643</v>
      </c>
      <c r="C8" s="11">
        <v>5815</v>
      </c>
      <c r="D8" s="17" t="str">
        <f>IF(B8&lt;&gt;"",IFERROR(VLOOKUP(B8,SignOnSheet!$D$5:$N$18,7,FALSE),"NON_LISTED"),"")</f>
        <v>Paresh Patel-Matt Olivier</v>
      </c>
      <c r="E8" s="18" t="str">
        <f>IF(B8&lt;&gt;"",IFERROR(VLOOKUP(B8,SignOnSheet!$D$5:$K$18,3,FALSE),"NON_LISTED"),"")</f>
        <v>Hobie Tiger 18</v>
      </c>
      <c r="F8" s="18">
        <f>IF(B8&lt;&gt;"",IFERROR(VLOOKUP(B8,SignOnSheet!$D$5:$K$18,4,FALSE),"NON_LISTED"),"")</f>
        <v>1</v>
      </c>
      <c r="G8" s="18" t="str">
        <f>IF(B8&lt;&gt;"",IFERROR(VLOOKUP(B8,SignOnSheet!$D$5:$K$18,5,FALSE),"NON_LISTED"),"")</f>
        <v>A</v>
      </c>
      <c r="H8" s="18">
        <f>IF(B8&lt;&gt;"",IFERROR(VLOOKUP(B8,SignOnSheet!$D$5:$K$18,6,FALSE),"NON_LISTED"),"")</f>
        <v>4</v>
      </c>
      <c r="I8" s="39">
        <f>IF(B8&lt;&gt;"",IFERROR(VLOOKUP(B8,SignOnSheet!$D$5:$K$18,2,FALSE),"NON_LISTED"),"")</f>
        <v>0</v>
      </c>
      <c r="J8" s="18">
        <f t="shared" si="0"/>
        <v>3855</v>
      </c>
      <c r="K8" s="19">
        <f t="shared" si="1"/>
        <v>3</v>
      </c>
      <c r="L8" s="19">
        <f t="shared" si="2"/>
        <v>963.75</v>
      </c>
      <c r="M8" s="18">
        <f>IF(ISTEXT(C8),SignOnSheet!$U$22+1,IF(C8&lt;&gt;"",IFERROR(IF(L8&gt;0,RANK(L8,IF(L$6:L$56&gt;0,L$6:L$56,),1)-COUNTIF(L$6:L$56,"=0"),IF(L8&lt;&gt;"",SignOnSheet!$U$22+1,0)),0),""))</f>
        <v>3</v>
      </c>
      <c r="N8" s="20" t="e">
        <f>IF(#REF!=N$5,IF(L8="",MAX($L$6:$L$56)+1,L8),"")</f>
        <v>#REF!</v>
      </c>
      <c r="O8" s="20"/>
      <c r="P8" s="20"/>
      <c r="Q8" s="20"/>
      <c r="R8" s="18"/>
      <c r="S8" s="20"/>
      <c r="T8" s="18"/>
      <c r="U8" t="s">
        <v>14</v>
      </c>
      <c r="V8" t="s">
        <v>15</v>
      </c>
    </row>
    <row r="9" spans="1:25" x14ac:dyDescent="0.2">
      <c r="A9" s="17">
        <f t="shared" si="3"/>
        <v>4</v>
      </c>
      <c r="B9" s="11">
        <v>2742</v>
      </c>
      <c r="C9" s="11">
        <v>5849</v>
      </c>
      <c r="D9" s="17" t="str">
        <f>IF(B9&lt;&gt;"",IFERROR(VLOOKUP(B9,SignOnSheet!$D$5:$N$18,7,FALSE),"NON_LISTED"),"")</f>
        <v>Roland van de Ven-Peter Scheren</v>
      </c>
      <c r="E9" s="18" t="str">
        <f>IF(B9&lt;&gt;"",IFERROR(VLOOKUP(B9,SignOnSheet!$D$5:$K$18,3,FALSE),"NON_LISTED"),"")</f>
        <v>Hobie Tiger 18</v>
      </c>
      <c r="F9" s="18">
        <f>IF(B9&lt;&gt;"",IFERROR(VLOOKUP(B9,SignOnSheet!$D$5:$K$18,4,FALSE),"NON_LISTED"),"")</f>
        <v>1</v>
      </c>
      <c r="G9" s="18" t="str">
        <f>IF(B9&lt;&gt;"",IFERROR(VLOOKUP(B9,SignOnSheet!$D$5:$K$18,5,FALSE),"NON_LISTED"),"")</f>
        <v>A</v>
      </c>
      <c r="H9" s="18">
        <f>IF(B9&lt;&gt;"",IFERROR(VLOOKUP(B9,SignOnSheet!$D$5:$K$18,6,FALSE),"NON_LISTED"),"")</f>
        <v>4</v>
      </c>
      <c r="I9" s="39">
        <f>IF(B9&lt;&gt;"",IFERROR(VLOOKUP(B9,SignOnSheet!$D$5:$K$18,2,FALSE),"NON_LISTED"),"")</f>
        <v>0</v>
      </c>
      <c r="J9" s="18">
        <f t="shared" si="0"/>
        <v>3889</v>
      </c>
      <c r="K9" s="19">
        <f t="shared" si="1"/>
        <v>4</v>
      </c>
      <c r="L9" s="19">
        <f t="shared" si="2"/>
        <v>972.25</v>
      </c>
      <c r="M9" s="18">
        <f>IF(ISTEXT(C9),SignOnSheet!$U$22+1,IF(C9&lt;&gt;"",IFERROR(IF(L9&gt;0,RANK(L9,IF(L$6:L$56&gt;0,L$6:L$56,),1)-COUNTIF(L$6:L$56,"=0"),IF(L9&lt;&gt;"",SignOnSheet!$U$22+1,0)),0),""))</f>
        <v>4</v>
      </c>
      <c r="N9" s="20" t="e">
        <f>IF(#REF!=N$5,IF(L9="",MAX($L$6:$L$56)+1,L9),"")</f>
        <v>#REF!</v>
      </c>
      <c r="O9" s="20"/>
      <c r="P9" s="20"/>
      <c r="Q9" s="20"/>
      <c r="R9" s="18"/>
      <c r="S9" s="20"/>
      <c r="T9" s="18"/>
      <c r="U9" t="s">
        <v>16</v>
      </c>
    </row>
    <row r="10" spans="1:25" x14ac:dyDescent="0.2">
      <c r="A10" s="17">
        <f t="shared" si="3"/>
        <v>5</v>
      </c>
      <c r="B10" s="11">
        <v>2657</v>
      </c>
      <c r="C10" s="11">
        <v>6035</v>
      </c>
      <c r="D10" s="17" t="str">
        <f>IF(B10&lt;&gt;"",IFERROR(VLOOKUP(B10,SignOnSheet!$D$5:$N$18,7,FALSE),"NON_LISTED"),"")</f>
        <v>Nick Zervos-Christian Ponnotti</v>
      </c>
      <c r="E10" s="18" t="str">
        <f>IF(B10&lt;&gt;"",IFERROR(VLOOKUP(B10,SignOnSheet!$D$5:$K$18,3,FALSE),"NON_LISTED"),"")</f>
        <v>Hobie Tiger 18</v>
      </c>
      <c r="F10" s="18">
        <f>IF(B10&lt;&gt;"",IFERROR(VLOOKUP(B10,SignOnSheet!$D$5:$K$18,4,FALSE),"NON_LISTED"),"")</f>
        <v>1</v>
      </c>
      <c r="G10" s="18" t="str">
        <f>IF(B10&lt;&gt;"",IFERROR(VLOOKUP(B10,SignOnSheet!$D$5:$K$18,5,FALSE),"NON_LISTED"),"")</f>
        <v>A</v>
      </c>
      <c r="H10" s="18">
        <f>IF(B10&lt;&gt;"",IFERROR(VLOOKUP(B10,SignOnSheet!$D$5:$K$18,6,FALSE),"NON_LISTED"),"")</f>
        <v>4</v>
      </c>
      <c r="I10" s="39">
        <f>IF(B10&lt;&gt;"",IFERROR(VLOOKUP(B10,SignOnSheet!$D$5:$K$18,2,FALSE),"NON_LISTED"),"")</f>
        <v>0</v>
      </c>
      <c r="J10" s="18">
        <f t="shared" si="0"/>
        <v>3995</v>
      </c>
      <c r="K10" s="19">
        <f t="shared" si="1"/>
        <v>5</v>
      </c>
      <c r="L10" s="19">
        <f t="shared" si="2"/>
        <v>998.75</v>
      </c>
      <c r="M10" s="18">
        <f>IF(ISTEXT(C10),SignOnSheet!$U$22+1,IF(C10&lt;&gt;"",IFERROR(IF(L10&gt;0,RANK(L10,IF(L$6:L$56&gt;0,L$6:L$56,),1)-COUNTIF(L$6:L$56,"=0"),IF(L10&lt;&gt;"",SignOnSheet!$U$22+1,0)),0),""))</f>
        <v>5</v>
      </c>
      <c r="N10" s="20" t="e">
        <f>IF(#REF!=N$5,IF(L10="",MAX($L$6:$L$56)+1,L10),"")</f>
        <v>#REF!</v>
      </c>
      <c r="O10" s="20"/>
      <c r="P10" s="20"/>
      <c r="Q10" s="20"/>
      <c r="R10" s="18"/>
      <c r="S10" s="20"/>
      <c r="T10" s="18"/>
    </row>
    <row r="11" spans="1:25" x14ac:dyDescent="0.2">
      <c r="A11" s="17">
        <f t="shared" si="3"/>
        <v>6</v>
      </c>
      <c r="B11" s="11">
        <v>2471</v>
      </c>
      <c r="C11" s="11">
        <v>6137</v>
      </c>
      <c r="D11" s="17" t="str">
        <f>IF(B11&lt;&gt;"",IFERROR(VLOOKUP(B11,SignOnSheet!$D$5:$N$18,7,FALSE),"NON_LISTED"),"")</f>
        <v>Mark Henderson-Shane Rumbold</v>
      </c>
      <c r="E11" s="18" t="str">
        <f>IF(B11&lt;&gt;"",IFERROR(VLOOKUP(B11,SignOnSheet!$D$5:$K$18,3,FALSE),"NON_LISTED"),"")</f>
        <v>Hobie Tiger 18</v>
      </c>
      <c r="F11" s="18">
        <f>IF(B11&lt;&gt;"",IFERROR(VLOOKUP(B11,SignOnSheet!$D$5:$K$18,4,FALSE),"NON_LISTED"),"")</f>
        <v>1</v>
      </c>
      <c r="G11" s="18" t="str">
        <f>IF(B11&lt;&gt;"",IFERROR(VLOOKUP(B11,SignOnSheet!$D$5:$K$18,5,FALSE),"NON_LISTED"),"")</f>
        <v>A</v>
      </c>
      <c r="H11" s="18">
        <f>IF(B11&lt;&gt;"",IFERROR(VLOOKUP(B11,SignOnSheet!$D$5:$K$18,6,FALSE),"NON_LISTED"),"")</f>
        <v>4</v>
      </c>
      <c r="I11" s="39">
        <f>IF(B11&lt;&gt;"",IFERROR(VLOOKUP(B11,SignOnSheet!$D$5:$K$18,2,FALSE),"NON_LISTED"),"")</f>
        <v>0</v>
      </c>
      <c r="J11" s="18">
        <f t="shared" si="0"/>
        <v>4057</v>
      </c>
      <c r="K11" s="19">
        <f t="shared" si="1"/>
        <v>6</v>
      </c>
      <c r="L11" s="19">
        <f t="shared" si="2"/>
        <v>1014.25</v>
      </c>
      <c r="M11" s="18">
        <f>IF(ISTEXT(C11),SignOnSheet!$U$22+1,IF(C11&lt;&gt;"",IFERROR(IF(L11&gt;0,RANK(L11,IF(L$6:L$56&gt;0,L$6:L$56,),1)-COUNTIF(L$6:L$56,"=0"),IF(L11&lt;&gt;"",SignOnSheet!$U$22+1,0)),0),""))</f>
        <v>6</v>
      </c>
      <c r="N11" s="20" t="e">
        <f>IF(#REF!=N$5,IF(L11="",MAX($L$6:$L$56)+1,L11),"")</f>
        <v>#REF!</v>
      </c>
      <c r="O11" s="20"/>
      <c r="P11" s="20"/>
      <c r="Q11" s="20"/>
      <c r="R11" s="18"/>
      <c r="S11" s="20"/>
      <c r="T11" s="18"/>
    </row>
    <row r="12" spans="1:25" x14ac:dyDescent="0.2">
      <c r="A12" s="17">
        <f t="shared" si="3"/>
        <v>7</v>
      </c>
      <c r="B12" s="11">
        <v>2751</v>
      </c>
      <c r="C12" s="11">
        <v>6532</v>
      </c>
      <c r="D12" s="17" t="str">
        <f>IF(B12&lt;&gt;"",IFERROR(VLOOKUP(B12,SignOnSheet!$D$5:$N$18,7,FALSE),"NON_LISTED"),"")</f>
        <v>Jason Reuben-Adam Lovett</v>
      </c>
      <c r="E12" s="18" t="str">
        <f>IF(B12&lt;&gt;"",IFERROR(VLOOKUP(B12,SignOnSheet!$D$5:$K$18,3,FALSE),"NON_LISTED"),"")</f>
        <v>Hobie Tiger 18</v>
      </c>
      <c r="F12" s="18">
        <f>IF(B12&lt;&gt;"",IFERROR(VLOOKUP(B12,SignOnSheet!$D$5:$K$18,4,FALSE),"NON_LISTED"),"")</f>
        <v>1</v>
      </c>
      <c r="G12" s="18" t="str">
        <f>IF(B12&lt;&gt;"",IFERROR(VLOOKUP(B12,SignOnSheet!$D$5:$K$18,5,FALSE),"NON_LISTED"),"")</f>
        <v>A</v>
      </c>
      <c r="H12" s="18">
        <f>IF(B12&lt;&gt;"",IFERROR(VLOOKUP(B12,SignOnSheet!$D$5:$K$18,6,FALSE),"NON_LISTED"),"")</f>
        <v>4</v>
      </c>
      <c r="I12" s="39">
        <f>IF(B12&lt;&gt;"",IFERROR(VLOOKUP(B12,SignOnSheet!$D$5:$K$18,2,FALSE),"NON_LISTED"),"")</f>
        <v>0</v>
      </c>
      <c r="J12" s="18">
        <f t="shared" si="0"/>
        <v>4292</v>
      </c>
      <c r="K12" s="19">
        <f t="shared" si="1"/>
        <v>7</v>
      </c>
      <c r="L12" s="19">
        <f t="shared" si="2"/>
        <v>1073</v>
      </c>
      <c r="M12" s="18">
        <f>IF(ISTEXT(C12),SignOnSheet!$U$22+1,IF(C12&lt;&gt;"",IFERROR(IF(L12&gt;0,RANK(L12,IF(L$6:L$56&gt;0,L$6:L$56,),1)-COUNTIF(L$6:L$56,"=0"),IF(L12&lt;&gt;"",SignOnSheet!$U$22+1,0)),0),""))</f>
        <v>7</v>
      </c>
      <c r="N12" s="20" t="e">
        <f>IF(#REF!=N$5,IF(L12="",MAX($L$6:$L$56)+1,L12),"")</f>
        <v>#REF!</v>
      </c>
      <c r="O12" s="20"/>
      <c r="P12" s="20"/>
      <c r="Q12" s="20"/>
      <c r="R12" s="18"/>
      <c r="S12" s="20"/>
      <c r="T12" s="18"/>
    </row>
    <row r="13" spans="1:25" x14ac:dyDescent="0.2">
      <c r="A13" s="17">
        <f t="shared" si="3"/>
        <v>8</v>
      </c>
      <c r="B13" s="11">
        <v>1659</v>
      </c>
      <c r="C13" s="11">
        <v>6546</v>
      </c>
      <c r="D13" s="17" t="str">
        <f>IF(B13&lt;&gt;"",IFERROR(VLOOKUP(B13,SignOnSheet!$D$5:$N$18,7,FALSE),"NON_LISTED"),"")</f>
        <v>Michael Sulzer-Andreas Schmidt</v>
      </c>
      <c r="E13" s="18" t="str">
        <f>IF(B13&lt;&gt;"",IFERROR(VLOOKUP(B13,SignOnSheet!$D$5:$K$18,3,FALSE),"NON_LISTED"),"")</f>
        <v>Nacra F18 Infusion</v>
      </c>
      <c r="F13" s="18">
        <f>IF(B13&lt;&gt;"",IFERROR(VLOOKUP(B13,SignOnSheet!$D$5:$K$18,4,FALSE),"NON_LISTED"),"")</f>
        <v>1</v>
      </c>
      <c r="G13" s="18" t="str">
        <f>IF(B13&lt;&gt;"",IFERROR(VLOOKUP(B13,SignOnSheet!$D$5:$K$18,5,FALSE),"NON_LISTED"),"")</f>
        <v>A</v>
      </c>
      <c r="H13" s="18">
        <f>IF(B13&lt;&gt;"",IFERROR(VLOOKUP(B13,SignOnSheet!$D$5:$K$18,6,FALSE),"NON_LISTED"),"")</f>
        <v>4</v>
      </c>
      <c r="I13" s="39">
        <f>IF(B13&lt;&gt;"",IFERROR(VLOOKUP(B13,SignOnSheet!$D$5:$K$18,2,FALSE),"NON_LISTED"),"")</f>
        <v>0</v>
      </c>
      <c r="J13" s="18">
        <f t="shared" si="0"/>
        <v>4306</v>
      </c>
      <c r="K13" s="19">
        <f t="shared" si="1"/>
        <v>8</v>
      </c>
      <c r="L13" s="19">
        <f t="shared" si="2"/>
        <v>1076.5</v>
      </c>
      <c r="M13" s="18">
        <f>IF(ISTEXT(C13),SignOnSheet!$U$22+1,IF(C13&lt;&gt;"",IFERROR(IF(L13&gt;0,RANK(L13,IF(L$6:L$56&gt;0,L$6:L$56,),1)-COUNTIF(L$6:L$56,"=0"),IF(L13&lt;&gt;"",SignOnSheet!$U$22+1,0)),0),""))</f>
        <v>8</v>
      </c>
      <c r="N13" s="20" t="e">
        <f>IF(#REF!=N$5,IF(L13="",MAX($L$6:$L$56)+1,L13),"")</f>
        <v>#REF!</v>
      </c>
      <c r="O13" s="20"/>
      <c r="P13" s="20"/>
      <c r="Q13" s="20"/>
      <c r="R13" s="18"/>
      <c r="S13" s="20"/>
      <c r="T13" s="18"/>
      <c r="V13" t="e">
        <f>(L6&gt;0)+(#REF!=$N$5)</f>
        <v>#REF!</v>
      </c>
    </row>
    <row r="14" spans="1:25" x14ac:dyDescent="0.2">
      <c r="A14" s="17">
        <f t="shared" si="3"/>
        <v>9</v>
      </c>
      <c r="B14" s="11"/>
      <c r="C14" s="11"/>
      <c r="D14" s="17" t="str">
        <f>IF(B14&lt;&gt;"",IFERROR(VLOOKUP(B14,SignOnSheet!$D$5:$N$18,7,FALSE),"NON_LISTED"),"")</f>
        <v/>
      </c>
      <c r="E14" s="18" t="str">
        <f>IF(B14&lt;&gt;"",IFERROR(VLOOKUP(B14,SignOnSheet!$D$5:$K$18,3,FALSE),"NON_LISTED"),"")</f>
        <v/>
      </c>
      <c r="F14" s="18" t="str">
        <f>IF(B14&lt;&gt;"",IFERROR(VLOOKUP(B14,SignOnSheet!$D$5:$K$18,4,FALSE),"NON_LISTED"),"")</f>
        <v/>
      </c>
      <c r="G14" s="18" t="str">
        <f>IF(B14&lt;&gt;"",IFERROR(VLOOKUP(B14,SignOnSheet!$D$5:$K$18,5,FALSE),"NON_LISTED"),"")</f>
        <v/>
      </c>
      <c r="H14" s="18" t="str">
        <f>IF(B14&lt;&gt;"",IFERROR(VLOOKUP(B14,SignOnSheet!$D$5:$K$18,6,FALSE),"NON_LISTED"),"")</f>
        <v/>
      </c>
      <c r="I14" s="39" t="str">
        <f>IF(B14&lt;&gt;"",IFERROR(VLOOKUP(B14,SignOnSheet!$D$5:$K$18,2,FALSE),"NON_LISTED"),"")</f>
        <v/>
      </c>
      <c r="J14" s="18" t="str">
        <f t="shared" si="0"/>
        <v/>
      </c>
      <c r="K14" s="19" t="str">
        <f t="shared" si="1"/>
        <v/>
      </c>
      <c r="L14" s="19" t="str">
        <f t="shared" si="2"/>
        <v/>
      </c>
      <c r="M14" s="18" t="str">
        <f>IF(ISTEXT(C14),SignOnSheet!$U$22+1,IF(C14&lt;&gt;"",IFERROR(IF(L14&gt;0,RANK(L14,IF(L$6:L$56&gt;0,L$6:L$56,),1)-COUNTIF(L$6:L$56,"=0"),IF(L14&lt;&gt;"",SignOnSheet!$U$22+1,0)),0),""))</f>
        <v/>
      </c>
      <c r="N14" s="20" t="e">
        <f>IF(#REF!=N$5,IF(L14="",MAX($L$6:$L$56)+1,L14),"")</f>
        <v>#REF!</v>
      </c>
      <c r="O14" s="20"/>
      <c r="P14" s="20"/>
      <c r="Q14" s="20"/>
      <c r="R14" s="18"/>
      <c r="S14" s="20"/>
      <c r="T14" s="18"/>
    </row>
    <row r="15" spans="1:25" x14ac:dyDescent="0.2">
      <c r="A15" s="17">
        <f t="shared" si="3"/>
        <v>10</v>
      </c>
      <c r="B15" s="11"/>
      <c r="C15" s="11"/>
      <c r="D15" s="17" t="str">
        <f>IF(B15&lt;&gt;"",IFERROR(VLOOKUP(B15,SignOnSheet!$D$5:$N$18,7,FALSE),"NON_LISTED"),"")</f>
        <v/>
      </c>
      <c r="E15" s="18" t="str">
        <f>IF(B15&lt;&gt;"",IFERROR(VLOOKUP(B15,SignOnSheet!$D$5:$K$18,3,FALSE),"NON_LISTED"),"")</f>
        <v/>
      </c>
      <c r="F15" s="18" t="str">
        <f>IF(B15&lt;&gt;"",IFERROR(VLOOKUP(B15,SignOnSheet!$D$5:$K$18,4,FALSE),"NON_LISTED"),"")</f>
        <v/>
      </c>
      <c r="G15" s="18" t="str">
        <f>IF(B15&lt;&gt;"",IFERROR(VLOOKUP(B15,SignOnSheet!$D$5:$K$18,5,FALSE),"NON_LISTED"),"")</f>
        <v/>
      </c>
      <c r="H15" s="18" t="str">
        <f>IF(B15&lt;&gt;"",IFERROR(VLOOKUP(B15,SignOnSheet!$D$5:$K$18,6,FALSE),"NON_LISTED"),"")</f>
        <v/>
      </c>
      <c r="I15" s="39" t="str">
        <f>IF(B15&lt;&gt;"",IFERROR(VLOOKUP(B15,SignOnSheet!$D$5:$K$18,2,FALSE),"NON_LISTED"),"")</f>
        <v/>
      </c>
      <c r="J15" s="18" t="str">
        <f t="shared" si="0"/>
        <v/>
      </c>
      <c r="K15" s="19" t="str">
        <f t="shared" si="1"/>
        <v/>
      </c>
      <c r="L15" s="19" t="str">
        <f t="shared" si="2"/>
        <v/>
      </c>
      <c r="M15" s="18" t="str">
        <f>IF(ISTEXT(C15),SignOnSheet!$U$22+1,IF(C15&lt;&gt;"",IFERROR(IF(L15&gt;0,RANK(L15,IF(L$6:L$56&gt;0,L$6:L$56,),1)-COUNTIF(L$6:L$56,"=0"),IF(L15&lt;&gt;"",SignOnSheet!$U$22+1,0)),0),""))</f>
        <v/>
      </c>
      <c r="N15" s="20" t="e">
        <f>IF(#REF!=N$5,IF(L15="",MAX($L$6:$L$56)+1,L15),"")</f>
        <v>#REF!</v>
      </c>
      <c r="O15" s="20"/>
      <c r="P15" s="20"/>
      <c r="Q15" s="20"/>
      <c r="R15" s="18"/>
      <c r="S15" s="20"/>
      <c r="T15" s="18"/>
    </row>
    <row r="16" spans="1:25" x14ac:dyDescent="0.2">
      <c r="A16" s="17">
        <f t="shared" si="3"/>
        <v>11</v>
      </c>
      <c r="B16" s="11"/>
      <c r="C16" s="11"/>
      <c r="D16" s="17" t="str">
        <f>IF(B16&lt;&gt;"",IFERROR(VLOOKUP(B16,SignOnSheet!$D$5:$N$18,7,FALSE),"NON_LISTED"),"")</f>
        <v/>
      </c>
      <c r="E16" s="18" t="str">
        <f>IF(B16&lt;&gt;"",IFERROR(VLOOKUP(B16,SignOnSheet!$D$5:$K$18,3,FALSE),"NON_LISTED"),"")</f>
        <v/>
      </c>
      <c r="F16" s="18" t="str">
        <f>IF(B16&lt;&gt;"",IFERROR(VLOOKUP(B16,SignOnSheet!$D$5:$K$18,4,FALSE),"NON_LISTED"),"")</f>
        <v/>
      </c>
      <c r="G16" s="18" t="str">
        <f>IF(B16&lt;&gt;"",IFERROR(VLOOKUP(B16,SignOnSheet!$D$5:$K$18,5,FALSE),"NON_LISTED"),"")</f>
        <v/>
      </c>
      <c r="H16" s="18" t="str">
        <f>IF(B16&lt;&gt;"",IFERROR(VLOOKUP(B16,SignOnSheet!$D$5:$K$18,6,FALSE),"NON_LISTED"),"")</f>
        <v/>
      </c>
      <c r="I16" s="39" t="str">
        <f>IF(B16&lt;&gt;"",IFERROR(VLOOKUP(B16,SignOnSheet!$D$5:$K$18,2,FALSE),"NON_LISTED"),"")</f>
        <v/>
      </c>
      <c r="J16" s="18" t="str">
        <f t="shared" si="0"/>
        <v/>
      </c>
      <c r="K16" s="19" t="str">
        <f t="shared" si="1"/>
        <v/>
      </c>
      <c r="L16" s="19" t="str">
        <f t="shared" si="2"/>
        <v/>
      </c>
      <c r="M16" s="18" t="str">
        <f>IF(ISTEXT(C16),SignOnSheet!$U$22+1,IF(C16&lt;&gt;"",IFERROR(IF(L16&gt;0,RANK(L16,IF(L$6:L$56&gt;0,L$6:L$56,),1)-COUNTIF(L$6:L$56,"=0"),IF(L16&lt;&gt;"",SignOnSheet!$U$22+1,0)),0),""))</f>
        <v/>
      </c>
      <c r="N16" s="20" t="e">
        <f>IF(#REF!=N$5,IF(L16="",MAX($L$6:$L$56)+1,L16),"")</f>
        <v>#REF!</v>
      </c>
      <c r="O16" s="20"/>
      <c r="P16" s="20"/>
      <c r="Q16" s="20"/>
      <c r="R16" s="18"/>
      <c r="S16" s="20"/>
      <c r="T16" s="18"/>
    </row>
    <row r="17" spans="1:20" x14ac:dyDescent="0.2">
      <c r="A17" s="17">
        <f t="shared" si="3"/>
        <v>12</v>
      </c>
      <c r="B17" s="11"/>
      <c r="C17" s="11"/>
      <c r="D17" s="17" t="str">
        <f>IF(B17&lt;&gt;"",IFERROR(VLOOKUP(B17,SignOnSheet!$D$5:$N$18,7,FALSE),"NON_LISTED"),"")</f>
        <v/>
      </c>
      <c r="E17" s="18" t="str">
        <f>IF(B17&lt;&gt;"",IFERROR(VLOOKUP(B17,SignOnSheet!$D$5:$K$18,3,FALSE),"NON_LISTED"),"")</f>
        <v/>
      </c>
      <c r="F17" s="18" t="str">
        <f>IF(B17&lt;&gt;"",IFERROR(VLOOKUP(B17,SignOnSheet!$D$5:$K$18,4,FALSE),"NON_LISTED"),"")</f>
        <v/>
      </c>
      <c r="G17" s="18" t="str">
        <f>IF(B17&lt;&gt;"",IFERROR(VLOOKUP(B17,SignOnSheet!$D$5:$K$18,5,FALSE),"NON_LISTED"),"")</f>
        <v/>
      </c>
      <c r="H17" s="18" t="str">
        <f>IF(B17&lt;&gt;"",IFERROR(VLOOKUP(B17,SignOnSheet!$D$5:$K$18,6,FALSE),"NON_LISTED"),"")</f>
        <v/>
      </c>
      <c r="I17" s="39" t="str">
        <f>IF(B17&lt;&gt;"",IFERROR(VLOOKUP(B17,SignOnSheet!$D$5:$K$18,2,FALSE),"NON_LISTED"),"")</f>
        <v/>
      </c>
      <c r="J17" s="18" t="str">
        <f t="shared" si="0"/>
        <v/>
      </c>
      <c r="K17" s="19" t="str">
        <f t="shared" si="1"/>
        <v/>
      </c>
      <c r="L17" s="19" t="str">
        <f t="shared" si="2"/>
        <v/>
      </c>
      <c r="M17" s="18" t="str">
        <f>IF(ISTEXT(C17),SignOnSheet!$U$22+1,IF(C17&lt;&gt;"",IFERROR(IF(L17&gt;0,RANK(L17,IF(L$6:L$56&gt;0,L$6:L$56,),1)-COUNTIF(L$6:L$56,"=0"),IF(L17&lt;&gt;"",SignOnSheet!$U$22+1,0)),0),""))</f>
        <v/>
      </c>
      <c r="N17" s="20" t="e">
        <f>IF(#REF!=N$5,IF(L17="",MAX($L$6:$L$56)+1,L17),"")</f>
        <v>#REF!</v>
      </c>
      <c r="O17" s="20"/>
      <c r="P17" s="20"/>
      <c r="Q17" s="20"/>
      <c r="R17" s="18"/>
      <c r="S17" s="20"/>
      <c r="T17" s="18"/>
    </row>
    <row r="18" spans="1:20" x14ac:dyDescent="0.2">
      <c r="A18" s="17">
        <f t="shared" si="3"/>
        <v>13</v>
      </c>
      <c r="B18" s="35"/>
      <c r="C18" s="35"/>
      <c r="D18" s="17" t="str">
        <f>IF(B18&lt;&gt;"",IFERROR(VLOOKUP(B18,SignOnSheet!$D$5:$N$18,7,FALSE),"NON_LISTED"),"")</f>
        <v/>
      </c>
      <c r="E18" s="18" t="str">
        <f>IF(B18&lt;&gt;"",IFERROR(VLOOKUP(B18,SignOnSheet!$D$5:$K$18,3,FALSE),"NON_LISTED"),"")</f>
        <v/>
      </c>
      <c r="F18" s="18" t="str">
        <f>IF(B18&lt;&gt;"",IFERROR(VLOOKUP(B18,SignOnSheet!$D$5:$K$18,4,FALSE),"NON_LISTED"),"")</f>
        <v/>
      </c>
      <c r="G18" s="18" t="str">
        <f>IF(B18&lt;&gt;"",IFERROR(VLOOKUP(B18,SignOnSheet!$D$5:$K$18,5,FALSE),"NON_LISTED"),"")</f>
        <v/>
      </c>
      <c r="H18" s="18" t="str">
        <f>IF(B18&lt;&gt;"",IFERROR(VLOOKUP(B18,SignOnSheet!$D$5:$K$18,6,FALSE),"NON_LISTED"),"")</f>
        <v/>
      </c>
      <c r="I18" s="39" t="str">
        <f>IF(B18&lt;&gt;"",IFERROR(VLOOKUP(B18,SignOnSheet!$D$5:$K$18,2,FALSE),"NON_LISTED"),"")</f>
        <v/>
      </c>
      <c r="J18" s="18" t="str">
        <f t="shared" si="0"/>
        <v/>
      </c>
      <c r="K18" s="19" t="str">
        <f t="shared" si="1"/>
        <v/>
      </c>
      <c r="L18" s="19" t="str">
        <f t="shared" si="2"/>
        <v/>
      </c>
      <c r="M18" s="18" t="str">
        <f>IF(ISTEXT(C18),SignOnSheet!$U$22+1,IF(C18&lt;&gt;"",IFERROR(IF(L18&gt;0,RANK(L18,IF(L$6:L$56&gt;0,L$6:L$56,),1)-COUNTIF(L$6:L$56,"=0"),IF(L18&lt;&gt;"",SignOnSheet!$U$22+1,0)),0),""))</f>
        <v/>
      </c>
      <c r="N18" s="20" t="e">
        <f>IF(#REF!=N$5,IF(L18="",MAX($L$6:$L$56)+1,L18),"")</f>
        <v>#REF!</v>
      </c>
      <c r="O18" s="20"/>
      <c r="P18" s="20"/>
      <c r="Q18" s="20"/>
      <c r="R18" s="18"/>
      <c r="S18" s="20"/>
      <c r="T18" s="18"/>
    </row>
    <row r="19" spans="1:20" x14ac:dyDescent="0.2">
      <c r="A19" s="17">
        <f t="shared" si="3"/>
        <v>14</v>
      </c>
      <c r="B19" s="11"/>
      <c r="C19" s="11"/>
      <c r="D19" s="17" t="str">
        <f>IF(B19&lt;&gt;"",IFERROR(VLOOKUP(B19,SignOnSheet!$D$5:$N$18,7,FALSE),"NON_LISTED"),"")</f>
        <v/>
      </c>
      <c r="E19" s="18" t="str">
        <f>IF(B19&lt;&gt;"",IFERROR(VLOOKUP(B19,SignOnSheet!$D$5:$K$18,3,FALSE),"NON_LISTED"),"")</f>
        <v/>
      </c>
      <c r="F19" s="18" t="str">
        <f>IF(B19&lt;&gt;"",IFERROR(VLOOKUP(B19,SignOnSheet!$D$5:$K$18,4,FALSE),"NON_LISTED"),"")</f>
        <v/>
      </c>
      <c r="G19" s="18" t="str">
        <f>IF(B19&lt;&gt;"",IFERROR(VLOOKUP(B19,SignOnSheet!$D$5:$K$18,5,FALSE),"NON_LISTED"),"")</f>
        <v/>
      </c>
      <c r="H19" s="18" t="str">
        <f>IF(B19&lt;&gt;"",IFERROR(VLOOKUP(B19,SignOnSheet!$D$5:$K$18,6,FALSE),"NON_LISTED"),"")</f>
        <v/>
      </c>
      <c r="I19" s="39" t="str">
        <f>IF(B19&lt;&gt;"",IFERROR(VLOOKUP(B19,SignOnSheet!$D$5:$K$18,2,FALSE),"NON_LISTED"),"")</f>
        <v/>
      </c>
      <c r="J19" s="18" t="str">
        <f t="shared" si="0"/>
        <v/>
      </c>
      <c r="K19" s="19" t="str">
        <f t="shared" si="1"/>
        <v/>
      </c>
      <c r="L19" s="19" t="str">
        <f t="shared" si="2"/>
        <v/>
      </c>
      <c r="M19" s="18" t="str">
        <f>IF(ISTEXT(C19),SignOnSheet!$U$22+1,IF(C19&lt;&gt;"",IFERROR(IF(L19&gt;0,RANK(L19,IF(L$6:L$56&gt;0,L$6:L$56,),1)-COUNTIF(L$6:L$56,"=0"),IF(L19&lt;&gt;"",SignOnSheet!$U$22+1,0)),0),""))</f>
        <v/>
      </c>
      <c r="N19" s="20" t="e">
        <f>IF(#REF!=N$5,IF(L19="",MAX($L$6:$L$56)+1,L19),"")</f>
        <v>#REF!</v>
      </c>
      <c r="O19" s="20"/>
      <c r="P19" s="20"/>
      <c r="Q19" s="20"/>
      <c r="R19" s="18"/>
      <c r="S19" s="20"/>
      <c r="T19" s="18"/>
    </row>
    <row r="20" spans="1:20" x14ac:dyDescent="0.2">
      <c r="A20" s="17">
        <f t="shared" si="3"/>
        <v>15</v>
      </c>
      <c r="B20" s="11"/>
      <c r="C20" s="11"/>
      <c r="D20" s="17" t="str">
        <f>IF(B20&lt;&gt;"",IFERROR(VLOOKUP(B20,SignOnSheet!$D$5:$N$18,7,FALSE),"NON_LISTED"),"")</f>
        <v/>
      </c>
      <c r="E20" s="18" t="str">
        <f>IF(B20&lt;&gt;"",IFERROR(VLOOKUP(B20,SignOnSheet!$D$5:$K$18,3,FALSE),"NON_LISTED"),"")</f>
        <v/>
      </c>
      <c r="F20" s="18" t="str">
        <f>IF(B20&lt;&gt;"",IFERROR(VLOOKUP(B20,SignOnSheet!$D$5:$K$18,4,FALSE),"NON_LISTED"),"")</f>
        <v/>
      </c>
      <c r="G20" s="18" t="str">
        <f>IF(B20&lt;&gt;"",IFERROR(VLOOKUP(B20,SignOnSheet!$D$5:$K$18,5,FALSE),"NON_LISTED"),"")</f>
        <v/>
      </c>
      <c r="H20" s="18" t="str">
        <f>IF(B20&lt;&gt;"",IFERROR(VLOOKUP(B20,SignOnSheet!$D$5:$K$18,6,FALSE),"NON_LISTED"),"")</f>
        <v/>
      </c>
      <c r="I20" s="39" t="str">
        <f>IF(B20&lt;&gt;"",IFERROR(VLOOKUP(B20,SignOnSheet!$D$5:$K$18,2,FALSE),"NON_LISTED"),"")</f>
        <v/>
      </c>
      <c r="J20" s="18" t="str">
        <f t="shared" si="0"/>
        <v/>
      </c>
      <c r="K20" s="19" t="str">
        <f t="shared" si="1"/>
        <v/>
      </c>
      <c r="L20" s="19" t="str">
        <f t="shared" si="2"/>
        <v/>
      </c>
      <c r="M20" s="18" t="str">
        <f>IF(ISTEXT(C20),SignOnSheet!$U$22+1,IF(C20&lt;&gt;"",IFERROR(IF(L20&gt;0,RANK(L20,IF(L$6:L$56&gt;0,L$6:L$56,),1)-COUNTIF(L$6:L$56,"=0"),IF(L20&lt;&gt;"",SignOnSheet!$U$22+1,0)),0),""))</f>
        <v/>
      </c>
      <c r="N20" s="20" t="e">
        <f>IF(#REF!=N$5,IF(L20="",MAX($L$6:$L$56)+1,L20),"")</f>
        <v>#REF!</v>
      </c>
      <c r="O20" s="20"/>
      <c r="P20" s="20"/>
      <c r="Q20" s="20"/>
      <c r="R20" s="18"/>
      <c r="S20" s="20"/>
      <c r="T20" s="18"/>
    </row>
    <row r="21" spans="1:20" x14ac:dyDescent="0.2">
      <c r="A21" s="17">
        <f t="shared" si="3"/>
        <v>16</v>
      </c>
      <c r="B21" s="11"/>
      <c r="C21" s="11"/>
      <c r="D21" s="17" t="str">
        <f>IF(B21&lt;&gt;"",IFERROR(VLOOKUP(B21,SignOnSheet!$D$5:$N$18,7,FALSE),"NON_LISTED"),"")</f>
        <v/>
      </c>
      <c r="E21" s="18" t="str">
        <f>IF(B21&lt;&gt;"",IFERROR(VLOOKUP(B21,SignOnSheet!$D$5:$K$18,3,FALSE),"NON_LISTED"),"")</f>
        <v/>
      </c>
      <c r="F21" s="18" t="str">
        <f>IF(B21&lt;&gt;"",IFERROR(VLOOKUP(B21,SignOnSheet!$D$5:$K$18,4,FALSE),"NON_LISTED"),"")</f>
        <v/>
      </c>
      <c r="G21" s="18" t="str">
        <f>IF(B21&lt;&gt;"",IFERROR(VLOOKUP(B21,SignOnSheet!$D$5:$K$18,5,FALSE),"NON_LISTED"),"")</f>
        <v/>
      </c>
      <c r="H21" s="18" t="str">
        <f>IF(B21&lt;&gt;"",IFERROR(VLOOKUP(B21,SignOnSheet!$D$5:$K$18,6,FALSE),"NON_LISTED"),"")</f>
        <v/>
      </c>
      <c r="I21" s="39" t="str">
        <f>IF(B21&lt;&gt;"",IFERROR(VLOOKUP(B21,SignOnSheet!$D$5:$K$18,2,FALSE),"NON_LISTED"),"")</f>
        <v/>
      </c>
      <c r="J21" s="18" t="str">
        <f t="shared" si="0"/>
        <v/>
      </c>
      <c r="K21" s="19" t="str">
        <f t="shared" si="1"/>
        <v/>
      </c>
      <c r="L21" s="19" t="str">
        <f t="shared" si="2"/>
        <v/>
      </c>
      <c r="M21" s="18" t="str">
        <f>IF(ISTEXT(C21),SignOnSheet!$U$22+1,IF(C21&lt;&gt;"",IFERROR(IF(L21&gt;0,RANK(L21,IF(L$6:L$56&gt;0,L$6:L$56,),1)-COUNTIF(L$6:L$56,"=0"),IF(L21&lt;&gt;"",SignOnSheet!$U$22+1,0)),0),""))</f>
        <v/>
      </c>
      <c r="N21" s="20" t="e">
        <f>IF(#REF!=N$5,IF(L21="",MAX($L$6:$L$56)+1,L21),"")</f>
        <v>#REF!</v>
      </c>
      <c r="O21" s="20"/>
      <c r="P21" s="20"/>
      <c r="Q21" s="20"/>
      <c r="R21" s="18"/>
      <c r="S21" s="20"/>
      <c r="T21" s="18"/>
    </row>
    <row r="22" spans="1:20" x14ac:dyDescent="0.2">
      <c r="A22" s="17">
        <f t="shared" si="3"/>
        <v>17</v>
      </c>
      <c r="B22" s="11"/>
      <c r="C22" s="11"/>
      <c r="D22" s="17" t="str">
        <f>IF(B22&lt;&gt;"",IFERROR(VLOOKUP(B22,SignOnSheet!$D$5:$N$18,7,FALSE),"NON_LISTED"),"")</f>
        <v/>
      </c>
      <c r="E22" s="18" t="str">
        <f>IF(B22&lt;&gt;"",IFERROR(VLOOKUP(B22,SignOnSheet!$D$5:$K$18,3,FALSE),"NON_LISTED"),"")</f>
        <v/>
      </c>
      <c r="F22" s="18" t="str">
        <f>IF(B22&lt;&gt;"",IFERROR(VLOOKUP(B22,SignOnSheet!$D$5:$K$18,4,FALSE),"NON_LISTED"),"")</f>
        <v/>
      </c>
      <c r="G22" s="18" t="str">
        <f>IF(B22&lt;&gt;"",IFERROR(VLOOKUP(B22,SignOnSheet!$D$5:$K$18,5,FALSE),"NON_LISTED"),"")</f>
        <v/>
      </c>
      <c r="H22" s="18" t="str">
        <f>IF(B22&lt;&gt;"",IFERROR(VLOOKUP(B22,SignOnSheet!$D$5:$K$18,6,FALSE),"NON_LISTED"),"")</f>
        <v/>
      </c>
      <c r="I22" s="39" t="str">
        <f>IF(B22&lt;&gt;"",IFERROR(VLOOKUP(B22,SignOnSheet!$D$5:$K$18,2,FALSE),"NON_LISTED"),"")</f>
        <v/>
      </c>
      <c r="J22" s="18" t="str">
        <f t="shared" si="0"/>
        <v/>
      </c>
      <c r="K22" s="19" t="str">
        <f t="shared" si="1"/>
        <v/>
      </c>
      <c r="L22" s="19" t="str">
        <f t="shared" si="2"/>
        <v/>
      </c>
      <c r="M22" s="18" t="str">
        <f>IF(ISTEXT(C22),SignOnSheet!$U$22+1,IF(C22&lt;&gt;"",IFERROR(IF(L22&gt;0,RANK(L22,IF(L$6:L$56&gt;0,L$6:L$56,),1)-COUNTIF(L$6:L$56,"=0"),IF(L22&lt;&gt;"",SignOnSheet!$U$22+1,0)),0),""))</f>
        <v/>
      </c>
      <c r="N22" s="20" t="e">
        <f>IF(#REF!=N$5,IF(L22="",MAX($L$6:$L$56)+1,L22),"")</f>
        <v>#REF!</v>
      </c>
      <c r="O22" s="20"/>
      <c r="P22" s="20"/>
      <c r="Q22" s="20"/>
      <c r="R22" s="18"/>
      <c r="S22" s="20"/>
      <c r="T22" s="18"/>
    </row>
    <row r="23" spans="1:20" x14ac:dyDescent="0.2">
      <c r="A23" s="17">
        <f t="shared" si="3"/>
        <v>18</v>
      </c>
      <c r="B23" s="11"/>
      <c r="C23" s="92"/>
      <c r="D23" s="17" t="str">
        <f>IF(B23&lt;&gt;"",IFERROR(VLOOKUP(B23,SignOnSheet!$D$5:$N$18,7,FALSE),"NON_LISTED"),"")</f>
        <v/>
      </c>
      <c r="E23" s="18" t="str">
        <f>IF(B23&lt;&gt;"",IFERROR(VLOOKUP(B23,SignOnSheet!$D$5:$K$18,3,FALSE),"NON_LISTED"),"")</f>
        <v/>
      </c>
      <c r="F23" s="18" t="str">
        <f>IF(B23&lt;&gt;"",IFERROR(VLOOKUP(B23,SignOnSheet!$D$5:$K$18,4,FALSE),"NON_LISTED"),"")</f>
        <v/>
      </c>
      <c r="G23" s="18" t="str">
        <f>IF(B23&lt;&gt;"",IFERROR(VLOOKUP(B23,SignOnSheet!$D$5:$K$18,5,FALSE),"NON_LISTED"),"")</f>
        <v/>
      </c>
      <c r="H23" s="18" t="str">
        <f>IF(B23&lt;&gt;"",IFERROR(VLOOKUP(B23,SignOnSheet!$D$5:$K$18,6,FALSE),"NON_LISTED"),"")</f>
        <v/>
      </c>
      <c r="I23" s="39" t="str">
        <f>IF(B23&lt;&gt;"",IFERROR(VLOOKUP(B23,SignOnSheet!$D$5:$K$18,2,FALSE),"NON_LISTED"),"")</f>
        <v/>
      </c>
      <c r="J23" s="18" t="str">
        <f t="shared" si="0"/>
        <v/>
      </c>
      <c r="K23" s="19" t="str">
        <f t="shared" si="1"/>
        <v/>
      </c>
      <c r="L23" s="19" t="str">
        <f t="shared" si="2"/>
        <v/>
      </c>
      <c r="M23" s="18" t="str">
        <f>IF(ISTEXT(C23),SignOnSheet!$U$22+1,IF(C23&lt;&gt;"",IFERROR(IF(L23&gt;0,RANK(L23,IF(L$6:L$56&gt;0,L$6:L$56,),1)-COUNTIF(L$6:L$56,"=0"),IF(L23&lt;&gt;"",SignOnSheet!$U$22+1,0)),0),""))</f>
        <v/>
      </c>
      <c r="N23" s="20" t="e">
        <f>IF(#REF!=N$5,IF(L23="",MAX($L$6:$L$56)+1,L23),"")</f>
        <v>#REF!</v>
      </c>
      <c r="O23" s="20"/>
      <c r="P23" s="20"/>
      <c r="Q23" s="20"/>
      <c r="R23" s="18"/>
      <c r="S23" s="20"/>
      <c r="T23" s="18"/>
    </row>
    <row r="24" spans="1:20" x14ac:dyDescent="0.2">
      <c r="A24" s="17">
        <f t="shared" si="3"/>
        <v>19</v>
      </c>
      <c r="B24" s="11"/>
      <c r="C24" s="11"/>
      <c r="D24" s="17" t="str">
        <f>IF(B24&lt;&gt;"",IFERROR(VLOOKUP(B24,SignOnSheet!$D$5:$N$18,7,FALSE),"NON_LISTED"),"")</f>
        <v/>
      </c>
      <c r="E24" s="18" t="str">
        <f>IF(B24&lt;&gt;"",IFERROR(VLOOKUP(B24,SignOnSheet!$D$5:$K$18,3,FALSE),"NON_LISTED"),"")</f>
        <v/>
      </c>
      <c r="F24" s="18" t="str">
        <f>IF(B24&lt;&gt;"",IFERROR(VLOOKUP(B24,SignOnSheet!$D$5:$K$18,4,FALSE),"NON_LISTED"),"")</f>
        <v/>
      </c>
      <c r="G24" s="18" t="str">
        <f>IF(B24&lt;&gt;"",IFERROR(VLOOKUP(B24,SignOnSheet!$D$5:$K$18,5,FALSE),"NON_LISTED"),"")</f>
        <v/>
      </c>
      <c r="H24" s="18" t="str">
        <f>IF(B24&lt;&gt;"",IFERROR(VLOOKUP(B24,SignOnSheet!$D$5:$K$18,6,FALSE),"NON_LISTED"),"")</f>
        <v/>
      </c>
      <c r="I24" s="39" t="str">
        <f>IF(B24&lt;&gt;"",IFERROR(VLOOKUP(B24,SignOnSheet!$D$5:$K$18,2,FALSE),"NON_LISTED"),"")</f>
        <v/>
      </c>
      <c r="J24" s="18" t="str">
        <f t="shared" si="0"/>
        <v/>
      </c>
      <c r="K24" s="19" t="str">
        <f t="shared" si="1"/>
        <v/>
      </c>
      <c r="L24" s="19" t="str">
        <f t="shared" si="2"/>
        <v/>
      </c>
      <c r="M24" s="18" t="str">
        <f>IF(ISTEXT(C24),SignOnSheet!$U$22+1,IF(C24&lt;&gt;"",IFERROR(IF(L24&gt;0,RANK(L24,IF(L$6:L$56&gt;0,L$6:L$56,),1)-COUNTIF(L$6:L$56,"=0"),IF(L24&lt;&gt;"",SignOnSheet!$U$22+1,0)),0),""))</f>
        <v/>
      </c>
      <c r="N24" s="20" t="e">
        <f>IF(#REF!=N$5,IF(L24="",MAX($L$6:$L$56)+1,L24),"")</f>
        <v>#REF!</v>
      </c>
      <c r="O24" s="20"/>
      <c r="P24" s="20"/>
      <c r="Q24" s="20"/>
      <c r="R24" s="18"/>
      <c r="S24" s="20"/>
      <c r="T24" s="18"/>
    </row>
    <row r="25" spans="1:20" x14ac:dyDescent="0.2">
      <c r="A25" s="17">
        <f t="shared" si="3"/>
        <v>20</v>
      </c>
      <c r="B25" s="11"/>
      <c r="C25" s="11"/>
      <c r="D25" s="17" t="str">
        <f>IF(B25&lt;&gt;"",IFERROR(VLOOKUP(B25,SignOnSheet!$D$5:$N$18,7,FALSE),"NON_LISTED"),"")</f>
        <v/>
      </c>
      <c r="E25" s="18" t="str">
        <f>IF(B25&lt;&gt;"",IFERROR(VLOOKUP(B25,SignOnSheet!$D$5:$K$18,3,FALSE),"NON_LISTED"),"")</f>
        <v/>
      </c>
      <c r="F25" s="18" t="str">
        <f>IF(B25&lt;&gt;"",IFERROR(VLOOKUP(B25,SignOnSheet!$D$5:$K$18,4,FALSE),"NON_LISTED"),"")</f>
        <v/>
      </c>
      <c r="G25" s="18" t="str">
        <f>IF(B25&lt;&gt;"",IFERROR(VLOOKUP(B25,SignOnSheet!$D$5:$K$18,5,FALSE),"NON_LISTED"),"")</f>
        <v/>
      </c>
      <c r="H25" s="18" t="str">
        <f>IF(B25&lt;&gt;"",IFERROR(VLOOKUP(B25,SignOnSheet!$D$5:$K$18,6,FALSE),"NON_LISTED"),"")</f>
        <v/>
      </c>
      <c r="I25" s="39" t="str">
        <f>IF(B25&lt;&gt;"",IFERROR(VLOOKUP(B25,SignOnSheet!$D$5:$K$18,2,FALSE),"NON_LISTED"),"")</f>
        <v/>
      </c>
      <c r="J25" s="18" t="str">
        <f t="shared" si="0"/>
        <v/>
      </c>
      <c r="K25" s="19" t="str">
        <f t="shared" si="1"/>
        <v/>
      </c>
      <c r="L25" s="19" t="str">
        <f t="shared" si="2"/>
        <v/>
      </c>
      <c r="M25" s="18" t="str">
        <f>IF(ISTEXT(C25),SignOnSheet!$U$22+1,IF(C25&lt;&gt;"",IFERROR(IF(L25&gt;0,RANK(L25,IF(L$6:L$56&gt;0,L$6:L$56,),1)-COUNTIF(L$6:L$56,"=0"),IF(L25&lt;&gt;"",SignOnSheet!$U$22+1,0)),0),""))</f>
        <v/>
      </c>
      <c r="N25" s="20" t="e">
        <f>IF(#REF!=N$5,IF(L25="",MAX($L$6:$L$56)+1,L25),"")</f>
        <v>#REF!</v>
      </c>
      <c r="O25" s="20"/>
      <c r="P25" s="20"/>
      <c r="Q25" s="20"/>
      <c r="R25" s="18"/>
      <c r="S25" s="20"/>
      <c r="T25" s="18"/>
    </row>
    <row r="26" spans="1:20" x14ac:dyDescent="0.2">
      <c r="A26" s="17">
        <f t="shared" si="3"/>
        <v>21</v>
      </c>
      <c r="B26" s="11"/>
      <c r="C26" s="11"/>
      <c r="D26" s="17" t="str">
        <f>IF(B26&lt;&gt;"",IFERROR(VLOOKUP(B26,SignOnSheet!$D$5:$N$18,7,FALSE),"NON_LISTED"),"")</f>
        <v/>
      </c>
      <c r="E26" s="18" t="str">
        <f>IF(B26&lt;&gt;"",IFERROR(VLOOKUP(B26,SignOnSheet!$D$5:$K$18,3,FALSE),"NON_LISTED"),"")</f>
        <v/>
      </c>
      <c r="F26" s="18" t="str">
        <f>IF(B26&lt;&gt;"",IFERROR(VLOOKUP(B26,SignOnSheet!$D$5:$K$18,4,FALSE),"NON_LISTED"),"")</f>
        <v/>
      </c>
      <c r="G26" s="18" t="str">
        <f>IF(B26&lt;&gt;"",IFERROR(VLOOKUP(B26,SignOnSheet!$D$5:$K$18,5,FALSE),"NON_LISTED"),"")</f>
        <v/>
      </c>
      <c r="H26" s="18" t="str">
        <f>IF(B26&lt;&gt;"",IFERROR(VLOOKUP(B26,SignOnSheet!$D$5:$K$18,6,FALSE),"NON_LISTED"),"")</f>
        <v/>
      </c>
      <c r="I26" s="39" t="str">
        <f>IF(B26&lt;&gt;"",IFERROR(VLOOKUP(B26,SignOnSheet!$D$5:$K$18,2,FALSE),"NON_LISTED"),"")</f>
        <v/>
      </c>
      <c r="J26" s="18" t="str">
        <f t="shared" si="0"/>
        <v/>
      </c>
      <c r="K26" s="19" t="str">
        <f t="shared" si="1"/>
        <v/>
      </c>
      <c r="L26" s="19" t="str">
        <f t="shared" si="2"/>
        <v/>
      </c>
      <c r="M26" s="18" t="str">
        <f>IF(ISTEXT(C26),SignOnSheet!$U$22+1,IF(C26&lt;&gt;"",IFERROR(IF(L26&gt;0,RANK(L26,IF(L$6:L$56&gt;0,L$6:L$56,),1)-COUNTIF(L$6:L$56,"=0"),IF(L26&lt;&gt;"",SignOnSheet!$U$22+1,0)),0),""))</f>
        <v/>
      </c>
      <c r="N26" s="20" t="e">
        <f>IF(#REF!=N$5,IF(L26="",MAX($L$6:$L$56)+1,L26),"")</f>
        <v>#REF!</v>
      </c>
      <c r="O26" s="20"/>
      <c r="P26" s="20"/>
      <c r="Q26" s="20"/>
      <c r="R26" s="18"/>
      <c r="S26" s="20"/>
      <c r="T26" s="18"/>
    </row>
    <row r="27" spans="1:20" x14ac:dyDescent="0.2">
      <c r="A27" s="17">
        <f t="shared" si="3"/>
        <v>22</v>
      </c>
      <c r="B27" s="11"/>
      <c r="C27" s="11"/>
      <c r="D27" s="17" t="str">
        <f>IF(B27&lt;&gt;"",IFERROR(VLOOKUP(B27,SignOnSheet!$D$5:$N$18,7,FALSE),"NON_LISTED"),"")</f>
        <v/>
      </c>
      <c r="E27" s="18" t="str">
        <f>IF(B27&lt;&gt;"",IFERROR(VLOOKUP(B27,SignOnSheet!$D$5:$K$18,3,FALSE),"NON_LISTED"),"")</f>
        <v/>
      </c>
      <c r="F27" s="18" t="str">
        <f>IF(B27&lt;&gt;"",IFERROR(VLOOKUP(B27,SignOnSheet!$D$5:$K$18,4,FALSE),"NON_LISTED"),"")</f>
        <v/>
      </c>
      <c r="G27" s="18" t="str">
        <f>IF(B27&lt;&gt;"",IFERROR(VLOOKUP(B27,SignOnSheet!$D$5:$K$18,5,FALSE),"NON_LISTED"),"")</f>
        <v/>
      </c>
      <c r="H27" s="18" t="str">
        <f>IF(B27&lt;&gt;"",IFERROR(VLOOKUP(B27,SignOnSheet!$D$5:$K$18,6,FALSE),"NON_LISTED"),"")</f>
        <v/>
      </c>
      <c r="I27" s="39" t="str">
        <f>IF(B27&lt;&gt;"",IFERROR(VLOOKUP(B27,SignOnSheet!$D$5:$K$18,2,FALSE),"NON_LISTED"),"")</f>
        <v/>
      </c>
      <c r="J27" s="18" t="str">
        <f t="shared" si="0"/>
        <v/>
      </c>
      <c r="K27" s="19" t="str">
        <f t="shared" si="1"/>
        <v/>
      </c>
      <c r="L27" s="19" t="str">
        <f t="shared" si="2"/>
        <v/>
      </c>
      <c r="M27" s="18" t="str">
        <f>IF(ISTEXT(C27),SignOnSheet!$U$22+1,IF(C27&lt;&gt;"",IFERROR(IF(L27&gt;0,RANK(L27,IF(L$6:L$56&gt;0,L$6:L$56,),1)-COUNTIF(L$6:L$56,"=0"),IF(L27&lt;&gt;"",SignOnSheet!$U$22+1,0)),0),""))</f>
        <v/>
      </c>
      <c r="N27" s="20" t="e">
        <f>IF(#REF!=N$5,IF(L27="",MAX($L$6:$L$56)+1,L27),"")</f>
        <v>#REF!</v>
      </c>
      <c r="O27" s="20"/>
      <c r="P27" s="20"/>
      <c r="Q27" s="20"/>
      <c r="R27" s="18"/>
      <c r="S27" s="20"/>
      <c r="T27" s="18"/>
    </row>
    <row r="28" spans="1:20" x14ac:dyDescent="0.2">
      <c r="A28" s="17">
        <f t="shared" si="3"/>
        <v>23</v>
      </c>
      <c r="B28" s="11"/>
      <c r="C28" s="11"/>
      <c r="D28" s="17" t="str">
        <f>IF(B28&lt;&gt;"",IFERROR(VLOOKUP(B28,SignOnSheet!$D$5:$N$18,7,FALSE),"NON_LISTED"),"")</f>
        <v/>
      </c>
      <c r="E28" s="18" t="str">
        <f>IF(B28&lt;&gt;"",IFERROR(VLOOKUP(B28,SignOnSheet!$D$5:$K$18,3,FALSE),"NON_LISTED"),"")</f>
        <v/>
      </c>
      <c r="F28" s="18" t="str">
        <f>IF(B28&lt;&gt;"",IFERROR(VLOOKUP(B28,SignOnSheet!$D$5:$K$18,4,FALSE),"NON_LISTED"),"")</f>
        <v/>
      </c>
      <c r="G28" s="18" t="str">
        <f>IF(B28&lt;&gt;"",IFERROR(VLOOKUP(B28,SignOnSheet!$D$5:$K$18,5,FALSE),"NON_LISTED"),"")</f>
        <v/>
      </c>
      <c r="H28" s="18" t="str">
        <f>IF(B28&lt;&gt;"",IFERROR(VLOOKUP(B28,SignOnSheet!$D$5:$K$18,6,FALSE),"NON_LISTED"),"")</f>
        <v/>
      </c>
      <c r="I28" s="39" t="str">
        <f>IF(B28&lt;&gt;"",IFERROR(VLOOKUP(B28,SignOnSheet!$D$5:$K$18,2,FALSE),"NON_LISTED"),"")</f>
        <v/>
      </c>
      <c r="J28" s="18" t="str">
        <f t="shared" si="0"/>
        <v/>
      </c>
      <c r="K28" s="19" t="str">
        <f t="shared" si="1"/>
        <v/>
      </c>
      <c r="L28" s="19" t="str">
        <f t="shared" si="2"/>
        <v/>
      </c>
      <c r="M28" s="18" t="str">
        <f>IF(ISTEXT(C28),SignOnSheet!$U$22+1,IF(C28&lt;&gt;"",IFERROR(IF(L28&gt;0,RANK(L28,IF(L$6:L$56&gt;0,L$6:L$56,),1)-COUNTIF(L$6:L$56,"=0"),IF(L28&lt;&gt;"",SignOnSheet!$U$22+1,0)),0),""))</f>
        <v/>
      </c>
      <c r="N28" s="20" t="e">
        <f>IF(#REF!=N$5,IF(L28="",MAX($L$6:$L$56)+1,L28),"")</f>
        <v>#REF!</v>
      </c>
      <c r="O28" s="20"/>
      <c r="P28" s="20"/>
      <c r="Q28" s="20"/>
      <c r="R28" s="18"/>
      <c r="S28" s="20"/>
      <c r="T28" s="18"/>
    </row>
    <row r="29" spans="1:20" x14ac:dyDescent="0.2">
      <c r="A29" s="17">
        <f t="shared" si="3"/>
        <v>24</v>
      </c>
      <c r="B29" s="11"/>
      <c r="C29" s="11"/>
      <c r="D29" s="17" t="str">
        <f>IF(B29&lt;&gt;"",IFERROR(VLOOKUP(B29,SignOnSheet!$D$5:$N$18,7,FALSE),"NON_LISTED"),"")</f>
        <v/>
      </c>
      <c r="E29" s="18" t="str">
        <f>IF(B29&lt;&gt;"",IFERROR(VLOOKUP(B29,SignOnSheet!$D$5:$K$18,3,FALSE),"NON_LISTED"),"")</f>
        <v/>
      </c>
      <c r="F29" s="18" t="str">
        <f>IF(B29&lt;&gt;"",IFERROR(VLOOKUP(B29,SignOnSheet!$D$5:$K$18,4,FALSE),"NON_LISTED"),"")</f>
        <v/>
      </c>
      <c r="G29" s="18" t="str">
        <f>IF(B29&lt;&gt;"",IFERROR(VLOOKUP(B29,SignOnSheet!$D$5:$K$18,5,FALSE),"NON_LISTED"),"")</f>
        <v/>
      </c>
      <c r="H29" s="18" t="str">
        <f>IF(B29&lt;&gt;"",IFERROR(VLOOKUP(B29,SignOnSheet!$D$5:$K$18,6,FALSE),"NON_LISTED"),"")</f>
        <v/>
      </c>
      <c r="I29" s="39" t="str">
        <f>IF(B29&lt;&gt;"",IFERROR(VLOOKUP(B29,SignOnSheet!$D$5:$K$18,2,FALSE),"NON_LISTED"),"")</f>
        <v/>
      </c>
      <c r="J29" s="18" t="str">
        <f t="shared" si="0"/>
        <v/>
      </c>
      <c r="K29" s="19" t="str">
        <f t="shared" si="1"/>
        <v/>
      </c>
      <c r="L29" s="19" t="str">
        <f t="shared" si="2"/>
        <v/>
      </c>
      <c r="M29" s="18" t="str">
        <f>IF(ISTEXT(C29),SignOnSheet!$U$22+1,IF(C29&lt;&gt;"",IFERROR(IF(L29&gt;0,RANK(L29,IF(L$6:L$56&gt;0,L$6:L$56,),1)-COUNTIF(L$6:L$56,"=0"),IF(L29&lt;&gt;"",SignOnSheet!$U$22+1,0)),0),""))</f>
        <v/>
      </c>
      <c r="N29" s="20" t="e">
        <f>IF(#REF!=N$5,IF(L29="",MAX($L$6:$L$56)+1,L29),"")</f>
        <v>#REF!</v>
      </c>
      <c r="O29" s="20"/>
      <c r="P29" s="20"/>
      <c r="Q29" s="20"/>
      <c r="R29" s="18"/>
      <c r="S29" s="20"/>
      <c r="T29" s="18"/>
    </row>
    <row r="30" spans="1:20" x14ac:dyDescent="0.2">
      <c r="A30" s="17">
        <f t="shared" si="3"/>
        <v>25</v>
      </c>
      <c r="B30" s="11"/>
      <c r="C30" s="11"/>
      <c r="D30" s="17" t="str">
        <f>IF(B30&lt;&gt;"",IFERROR(VLOOKUP(B30,SignOnSheet!$D$5:$N$18,7,FALSE),"NON_LISTED"),"")</f>
        <v/>
      </c>
      <c r="E30" s="18" t="str">
        <f>IF(B30&lt;&gt;"",IFERROR(VLOOKUP(B30,SignOnSheet!$D$5:$K$18,3,FALSE),"NON_LISTED"),"")</f>
        <v/>
      </c>
      <c r="F30" s="18" t="str">
        <f>IF(B30&lt;&gt;"",IFERROR(VLOOKUP(B30,SignOnSheet!$D$5:$K$18,4,FALSE),"NON_LISTED"),"")</f>
        <v/>
      </c>
      <c r="G30" s="18" t="str">
        <f>IF(B30&lt;&gt;"",IFERROR(VLOOKUP(B30,SignOnSheet!$D$5:$K$18,5,FALSE),"NON_LISTED"),"")</f>
        <v/>
      </c>
      <c r="H30" s="18" t="str">
        <f>IF(B30&lt;&gt;"",IFERROR(VLOOKUP(B30,SignOnSheet!$D$5:$K$18,6,FALSE),"NON_LISTED"),"")</f>
        <v/>
      </c>
      <c r="I30" s="39" t="str">
        <f>IF(B30&lt;&gt;"",IFERROR(VLOOKUP(B30,SignOnSheet!$D$5:$K$18,2,FALSE),"NON_LISTED"),"")</f>
        <v/>
      </c>
      <c r="J30" s="18" t="str">
        <f t="shared" si="0"/>
        <v/>
      </c>
      <c r="K30" s="19" t="str">
        <f t="shared" si="1"/>
        <v/>
      </c>
      <c r="L30" s="19" t="str">
        <f t="shared" si="2"/>
        <v/>
      </c>
      <c r="M30" s="18" t="str">
        <f>IF(ISTEXT(C30),SignOnSheet!$U$22+1,IF(C30&lt;&gt;"",IFERROR(IF(L30&gt;0,RANK(L30,IF(L$6:L$56&gt;0,L$6:L$56,),1)-COUNTIF(L$6:L$56,"=0"),IF(L30&lt;&gt;"",SignOnSheet!$U$22+1,0)),0),""))</f>
        <v/>
      </c>
      <c r="N30" s="20" t="e">
        <f>IF(#REF!=N$5,IF(L30="",MAX($L$6:$L$56)+1,L30),"")</f>
        <v>#REF!</v>
      </c>
      <c r="O30" s="20"/>
      <c r="P30" s="20"/>
      <c r="Q30" s="20"/>
      <c r="R30" s="18"/>
      <c r="S30" s="20"/>
      <c r="T30" s="18"/>
    </row>
    <row r="31" spans="1:20" x14ac:dyDescent="0.2">
      <c r="A31" s="17">
        <f t="shared" si="3"/>
        <v>26</v>
      </c>
      <c r="B31" s="11"/>
      <c r="C31" s="11"/>
      <c r="D31" s="17" t="str">
        <f>IF(B31&lt;&gt;"",IFERROR(VLOOKUP(B31,SignOnSheet!$D$5:$N$18,7,FALSE),"NON_LISTED"),"")</f>
        <v/>
      </c>
      <c r="E31" s="18" t="str">
        <f>IF(B31&lt;&gt;"",IFERROR(VLOOKUP(B31,SignOnSheet!$D$5:$K$18,3,FALSE),"NON_LISTED"),"")</f>
        <v/>
      </c>
      <c r="F31" s="18" t="str">
        <f>IF(B31&lt;&gt;"",IFERROR(VLOOKUP(B31,SignOnSheet!$D$5:$K$18,4,FALSE),"NON_LISTED"),"")</f>
        <v/>
      </c>
      <c r="G31" s="18" t="str">
        <f>IF(B31&lt;&gt;"",IFERROR(VLOOKUP(B31,SignOnSheet!$D$5:$K$18,5,FALSE),"NON_LISTED"),"")</f>
        <v/>
      </c>
      <c r="H31" s="18" t="str">
        <f>IF(B31&lt;&gt;"",IFERROR(VLOOKUP(B31,SignOnSheet!$D$5:$K$18,6,FALSE),"NON_LISTED"),"")</f>
        <v/>
      </c>
      <c r="I31" s="39" t="str">
        <f>IF(B31&lt;&gt;"",IFERROR(VLOOKUP(B31,SignOnSheet!$D$5:$K$18,2,FALSE),"NON_LISTED"),"")</f>
        <v/>
      </c>
      <c r="J31" s="18" t="str">
        <f t="shared" si="0"/>
        <v/>
      </c>
      <c r="K31" s="19" t="str">
        <f t="shared" si="1"/>
        <v/>
      </c>
      <c r="L31" s="19" t="str">
        <f t="shared" si="2"/>
        <v/>
      </c>
      <c r="M31" s="18" t="str">
        <f>IF(ISTEXT(C31),SignOnSheet!$U$22+1,IF(C31&lt;&gt;"",IFERROR(IF(L31&gt;0,RANK(L31,IF(L$6:L$56&gt;0,L$6:L$56,),1)-COUNTIF(L$6:L$56,"=0"),IF(L31&lt;&gt;"",SignOnSheet!$U$22+1,0)),0),""))</f>
        <v/>
      </c>
      <c r="N31" s="20" t="e">
        <f>IF(#REF!=N$5,IF(L31="",MAX($L$6:$L$56)+1,L31),"")</f>
        <v>#REF!</v>
      </c>
      <c r="O31" s="20"/>
      <c r="P31" s="20"/>
      <c r="Q31" s="20"/>
      <c r="R31" s="18"/>
      <c r="S31" s="20"/>
      <c r="T31" s="18"/>
    </row>
    <row r="32" spans="1:20" x14ac:dyDescent="0.2">
      <c r="A32" s="17">
        <f t="shared" si="3"/>
        <v>27</v>
      </c>
      <c r="B32" s="11"/>
      <c r="C32" s="11"/>
      <c r="D32" s="17" t="str">
        <f>IF(B32&lt;&gt;"",IFERROR(VLOOKUP(B32,SignOnSheet!$D$5:$N$18,7,FALSE),"NON_LISTED"),"")</f>
        <v/>
      </c>
      <c r="E32" s="18" t="str">
        <f>IF(B32&lt;&gt;"",IFERROR(VLOOKUP(B32,SignOnSheet!$D$5:$K$18,3,FALSE),"NON_LISTED"),"")</f>
        <v/>
      </c>
      <c r="F32" s="18" t="str">
        <f>IF(B32&lt;&gt;"",IFERROR(VLOOKUP(B32,SignOnSheet!$D$5:$K$18,4,FALSE),"NON_LISTED"),"")</f>
        <v/>
      </c>
      <c r="G32" s="18" t="str">
        <f>IF(B32&lt;&gt;"",IFERROR(VLOOKUP(B32,SignOnSheet!$D$5:$K$18,5,FALSE),"NON_LISTED"),"")</f>
        <v/>
      </c>
      <c r="H32" s="18" t="str">
        <f>IF(B32&lt;&gt;"",IFERROR(VLOOKUP(B32,SignOnSheet!$D$5:$K$18,6,FALSE),"NON_LISTED"),"")</f>
        <v/>
      </c>
      <c r="I32" s="39" t="str">
        <f>IF(B32&lt;&gt;"",IFERROR(VLOOKUP(B32,SignOnSheet!$D$5:$K$18,2,FALSE),"NON_LISTED"),"")</f>
        <v/>
      </c>
      <c r="J32" s="18" t="str">
        <f t="shared" si="0"/>
        <v/>
      </c>
      <c r="K32" s="19" t="str">
        <f t="shared" si="1"/>
        <v/>
      </c>
      <c r="L32" s="19" t="str">
        <f t="shared" si="2"/>
        <v/>
      </c>
      <c r="M32" s="18" t="str">
        <f>IF(ISTEXT(C32),SignOnSheet!$U$22+1,IF(C32&lt;&gt;"",IFERROR(IF(L32&gt;0,RANK(L32,IF(L$6:L$56&gt;0,L$6:L$56,),1)-COUNTIF(L$6:L$56,"=0"),IF(L32&lt;&gt;"",SignOnSheet!$U$22+1,0)),0),""))</f>
        <v/>
      </c>
      <c r="N32" s="20" t="e">
        <f>IF(#REF!=N$5,IF(L32="",MAX($L$6:$L$56)+1,L32),"")</f>
        <v>#REF!</v>
      </c>
      <c r="O32" s="20"/>
      <c r="P32" s="20"/>
      <c r="Q32" s="20"/>
      <c r="R32" s="18"/>
      <c r="S32" s="20"/>
      <c r="T32" s="18"/>
    </row>
    <row r="33" spans="1:20" x14ac:dyDescent="0.2">
      <c r="A33" s="17">
        <f t="shared" si="3"/>
        <v>28</v>
      </c>
      <c r="B33" s="11"/>
      <c r="C33" s="11"/>
      <c r="D33" s="17" t="str">
        <f>IF(B33&lt;&gt;"",IFERROR(VLOOKUP(B33,SignOnSheet!$D$5:$N$18,7,FALSE),"NON_LISTED"),"")</f>
        <v/>
      </c>
      <c r="E33" s="18" t="str">
        <f>IF(B33&lt;&gt;"",IFERROR(VLOOKUP(B33,SignOnSheet!$D$5:$K$18,3,FALSE),"NON_LISTED"),"")</f>
        <v/>
      </c>
      <c r="F33" s="18" t="str">
        <f>IF(B33&lt;&gt;"",IFERROR(VLOOKUP(B33,SignOnSheet!$D$5:$K$18,4,FALSE),"NON_LISTED"),"")</f>
        <v/>
      </c>
      <c r="G33" s="18" t="str">
        <f>IF(B33&lt;&gt;"",IFERROR(VLOOKUP(B33,SignOnSheet!$D$5:$K$18,5,FALSE),"NON_LISTED"),"")</f>
        <v/>
      </c>
      <c r="H33" s="18" t="str">
        <f>IF(B33&lt;&gt;"",IFERROR(VLOOKUP(B33,SignOnSheet!$D$5:$K$18,6,FALSE),"NON_LISTED"),"")</f>
        <v/>
      </c>
      <c r="I33" s="39" t="str">
        <f>IF(B33&lt;&gt;"",IFERROR(VLOOKUP(B33,SignOnSheet!$D$5:$K$18,2,FALSE),"NON_LISTED"),"")</f>
        <v/>
      </c>
      <c r="J33" s="18" t="str">
        <f t="shared" si="0"/>
        <v/>
      </c>
      <c r="K33" s="19" t="str">
        <f t="shared" si="1"/>
        <v/>
      </c>
      <c r="L33" s="19" t="str">
        <f t="shared" si="2"/>
        <v/>
      </c>
      <c r="M33" s="18" t="str">
        <f>IF(ISTEXT(C33),SignOnSheet!$U$22+1,IF(C33&lt;&gt;"",IFERROR(IF(L33&gt;0,RANK(L33,IF(L$6:L$56&gt;0,L$6:L$56,),1)-COUNTIF(L$6:L$56,"=0"),IF(L33&lt;&gt;"",SignOnSheet!$U$22+1,0)),0),""))</f>
        <v/>
      </c>
      <c r="N33" s="20" t="e">
        <f>IF(#REF!=N$5,IF(L33="",MAX($L$6:$L$56)+1,L33),"")</f>
        <v>#REF!</v>
      </c>
      <c r="O33" s="20"/>
      <c r="P33" s="20"/>
      <c r="Q33" s="20"/>
      <c r="R33" s="18"/>
      <c r="S33" s="20"/>
      <c r="T33" s="18"/>
    </row>
    <row r="34" spans="1:20" x14ac:dyDescent="0.2">
      <c r="A34" s="17">
        <f t="shared" si="3"/>
        <v>29</v>
      </c>
      <c r="B34" s="11"/>
      <c r="C34" s="11"/>
      <c r="D34" s="17" t="str">
        <f>IF(B34&lt;&gt;"",IFERROR(VLOOKUP(B34,SignOnSheet!$D$5:$N$18,7,FALSE),"NON_LISTED"),"")</f>
        <v/>
      </c>
      <c r="E34" s="18" t="str">
        <f>IF(B34&lt;&gt;"",IFERROR(VLOOKUP(B34,SignOnSheet!$D$5:$K$18,3,FALSE),"NON_LISTED"),"")</f>
        <v/>
      </c>
      <c r="F34" s="18" t="str">
        <f>IF(B34&lt;&gt;"",IFERROR(VLOOKUP(B34,SignOnSheet!$D$5:$K$18,4,FALSE),"NON_LISTED"),"")</f>
        <v/>
      </c>
      <c r="G34" s="18" t="str">
        <f>IF(B34&lt;&gt;"",IFERROR(VLOOKUP(B34,SignOnSheet!$D$5:$K$18,5,FALSE),"NON_LISTED"),"")</f>
        <v/>
      </c>
      <c r="H34" s="18" t="str">
        <f>IF(B34&lt;&gt;"",IFERROR(VLOOKUP(B34,SignOnSheet!$D$5:$K$18,6,FALSE),"NON_LISTED"),"")</f>
        <v/>
      </c>
      <c r="I34" s="39" t="str">
        <f>IF(B34&lt;&gt;"",IFERROR(VLOOKUP(B34,SignOnSheet!$D$5:$K$18,2,FALSE),"NON_LISTED"),"")</f>
        <v/>
      </c>
      <c r="J34" s="18" t="str">
        <f t="shared" si="0"/>
        <v/>
      </c>
      <c r="K34" s="19" t="str">
        <f t="shared" si="1"/>
        <v/>
      </c>
      <c r="L34" s="19" t="str">
        <f t="shared" si="2"/>
        <v/>
      </c>
      <c r="M34" s="18" t="str">
        <f>IF(ISTEXT(C34),SignOnSheet!$U$22+1,IF(C34&lt;&gt;"",IFERROR(IF(L34&gt;0,RANK(L34,IF(L$6:L$56&gt;0,L$6:L$56,),1)-COUNTIF(L$6:L$56,"=0"),IF(L34&lt;&gt;"",SignOnSheet!$U$22+1,0)),0),""))</f>
        <v/>
      </c>
      <c r="N34" s="20" t="e">
        <f>IF(#REF!=N$5,IF(L34="",MAX($L$6:$L$56)+1,L34),"")</f>
        <v>#REF!</v>
      </c>
      <c r="O34" s="20"/>
      <c r="P34" s="20"/>
      <c r="Q34" s="20"/>
      <c r="R34" s="18"/>
      <c r="S34" s="20"/>
      <c r="T34" s="18"/>
    </row>
    <row r="35" spans="1:20" x14ac:dyDescent="0.2">
      <c r="A35" s="17">
        <f t="shared" si="3"/>
        <v>30</v>
      </c>
      <c r="B35" s="11"/>
      <c r="C35" s="11"/>
      <c r="D35" s="17" t="str">
        <f>IF(B35&lt;&gt;"",IFERROR(VLOOKUP(B35,SignOnSheet!$D$5:$N$18,7,FALSE),"NON_LISTED"),"")</f>
        <v/>
      </c>
      <c r="E35" s="18" t="str">
        <f>IF(B35&lt;&gt;"",IFERROR(VLOOKUP(B35,SignOnSheet!$D$5:$K$18,3,FALSE),"NON_LISTED"),"")</f>
        <v/>
      </c>
      <c r="F35" s="18" t="str">
        <f>IF(B35&lt;&gt;"",IFERROR(VLOOKUP(B35,SignOnSheet!$D$5:$K$18,4,FALSE),"NON_LISTED"),"")</f>
        <v/>
      </c>
      <c r="G35" s="18" t="str">
        <f>IF(B35&lt;&gt;"",IFERROR(VLOOKUP(B35,SignOnSheet!$D$5:$K$18,5,FALSE),"NON_LISTED"),"")</f>
        <v/>
      </c>
      <c r="H35" s="18" t="str">
        <f>IF(B35&lt;&gt;"",IFERROR(VLOOKUP(B35,SignOnSheet!$D$5:$K$18,6,FALSE),"NON_LISTED"),"")</f>
        <v/>
      </c>
      <c r="I35" s="39" t="str">
        <f>IF(B35&lt;&gt;"",IFERROR(VLOOKUP(B35,SignOnSheet!$D$5:$K$18,2,FALSE),"NON_LISTED"),"")</f>
        <v/>
      </c>
      <c r="J35" s="18" t="str">
        <f t="shared" si="0"/>
        <v/>
      </c>
      <c r="K35" s="19" t="str">
        <f t="shared" si="1"/>
        <v/>
      </c>
      <c r="L35" s="19" t="str">
        <f t="shared" si="2"/>
        <v/>
      </c>
      <c r="M35" s="18" t="str">
        <f>IF(ISTEXT(C35),SignOnSheet!$U$22+1,IF(C35&lt;&gt;"",IFERROR(IF(L35&gt;0,RANK(L35,IF(L$6:L$56&gt;0,L$6:L$56,),1)-COUNTIF(L$6:L$56,"=0"),IF(L35&lt;&gt;"",SignOnSheet!$U$22+1,0)),0),""))</f>
        <v/>
      </c>
      <c r="N35" s="20" t="e">
        <f>IF(#REF!=N$5,IF(L35="",MAX($L$6:$L$56)+1,L35),"")</f>
        <v>#REF!</v>
      </c>
      <c r="O35" s="20"/>
      <c r="P35" s="20"/>
      <c r="Q35" s="20"/>
      <c r="R35" s="18"/>
      <c r="S35" s="20"/>
      <c r="T35" s="18"/>
    </row>
    <row r="36" spans="1:20" x14ac:dyDescent="0.2">
      <c r="A36" s="17">
        <f t="shared" si="3"/>
        <v>31</v>
      </c>
      <c r="B36" s="11"/>
      <c r="C36" s="11"/>
      <c r="D36" s="17" t="str">
        <f>IF(B36&lt;&gt;"",IFERROR(VLOOKUP(B36,SignOnSheet!$D$5:$N$18,7,FALSE),"NON_LISTED"),"")</f>
        <v/>
      </c>
      <c r="E36" s="18" t="str">
        <f>IF(B36&lt;&gt;"",IFERROR(VLOOKUP(B36,SignOnSheet!$D$5:$K$18,3,FALSE),"NON_LISTED"),"")</f>
        <v/>
      </c>
      <c r="F36" s="18" t="str">
        <f>IF(B36&lt;&gt;"",IFERROR(VLOOKUP(B36,SignOnSheet!$D$5:$K$18,4,FALSE),"NON_LISTED"),"")</f>
        <v/>
      </c>
      <c r="G36" s="18" t="str">
        <f>IF(B36&lt;&gt;"",IFERROR(VLOOKUP(B36,SignOnSheet!$D$5:$K$18,5,FALSE),"NON_LISTED"),"")</f>
        <v/>
      </c>
      <c r="H36" s="18" t="str">
        <f>IF(B36&lt;&gt;"",IFERROR(VLOOKUP(B36,SignOnSheet!$D$5:$K$18,6,FALSE),"NON_LISTED"),"")</f>
        <v/>
      </c>
      <c r="I36" s="39" t="str">
        <f>IF(B36&lt;&gt;"",IFERROR(VLOOKUP(B36,SignOnSheet!$D$5:$K$18,2,FALSE),"NON_LISTED"),"")</f>
        <v/>
      </c>
      <c r="J36" s="18" t="str">
        <f t="shared" si="0"/>
        <v/>
      </c>
      <c r="K36" s="19" t="str">
        <f t="shared" si="1"/>
        <v/>
      </c>
      <c r="L36" s="19" t="str">
        <f t="shared" si="2"/>
        <v/>
      </c>
      <c r="M36" s="18" t="str">
        <f>IF(ISTEXT(C36),SignOnSheet!$U$22+1,IF(C36&lt;&gt;"",IFERROR(IF(L36&gt;0,RANK(L36,IF(L$6:L$56&gt;0,L$6:L$56,),1)-COUNTIF(L$6:L$56,"=0"),IF(L36&lt;&gt;"",SignOnSheet!$U$22+1,0)),0),""))</f>
        <v/>
      </c>
      <c r="N36" s="20" t="e">
        <f>IF(#REF!=N$5,IF(L36="",MAX($L$6:$L$56)+1,L36),"")</f>
        <v>#REF!</v>
      </c>
      <c r="O36" s="20" t="str">
        <f t="shared" ref="O36:O56" si="4">IFERROR(IF(L36&lt;&gt;"",L36/I36,""),"")</f>
        <v/>
      </c>
      <c r="P36" s="20" t="str">
        <f t="shared" ref="P36:P56" si="5">IF(LEFT(B37,1)="D",COUNTA($C$6:$C$56)+1,IF(C37&lt;&gt;"",IFERROR(IF(O36&gt;0,RANK(O36,IF(O$6:O$56&gt;0,O$6:O$56,),1)-COUNTIF(O$6:O$56,"=0"),IF(O36&lt;&gt;"",COUNT($C$6:$C$56)+1,0)),0),""))</f>
        <v/>
      </c>
      <c r="Q36" s="20"/>
      <c r="R36" s="18"/>
      <c r="S36" s="20"/>
      <c r="T36" s="18"/>
    </row>
    <row r="37" spans="1:20" x14ac:dyDescent="0.2">
      <c r="A37" s="17">
        <f t="shared" si="3"/>
        <v>32</v>
      </c>
      <c r="B37" s="11"/>
      <c r="C37" s="11"/>
      <c r="D37" s="17" t="str">
        <f>IF(B37&lt;&gt;"",IFERROR(VLOOKUP(B37,SignOnSheet!$D$5:$N$18,7,FALSE),"NON_LISTED"),"")</f>
        <v/>
      </c>
      <c r="E37" s="18" t="str">
        <f>IF(B37&lt;&gt;"",IFERROR(VLOOKUP(B37,SignOnSheet!$D$5:$K$18,3,FALSE),"NON_LISTED"),"")</f>
        <v/>
      </c>
      <c r="F37" s="18" t="str">
        <f>IF(B37&lt;&gt;"",IFERROR(VLOOKUP(B37,SignOnSheet!$D$5:$K$18,4,FALSE),"NON_LISTED"),"")</f>
        <v/>
      </c>
      <c r="G37" s="18" t="str">
        <f>IF(B37&lt;&gt;"",IFERROR(VLOOKUP(B37,SignOnSheet!$D$5:$K$18,5,FALSE),"NON_LISTED"),"")</f>
        <v/>
      </c>
      <c r="H37" s="18" t="str">
        <f>IF(B37&lt;&gt;"",IFERROR(VLOOKUP(B37,SignOnSheet!$D$5:$K$18,6,FALSE),"NON_LISTED"),"")</f>
        <v/>
      </c>
      <c r="I37" s="39" t="str">
        <f>IF(B37&lt;&gt;"",IFERROR(VLOOKUP(B37,SignOnSheet!$D$5:$K$18,2,FALSE),"NON_LISTED"),"")</f>
        <v/>
      </c>
      <c r="J37" s="18" t="str">
        <f t="shared" si="0"/>
        <v/>
      </c>
      <c r="K37" s="19" t="str">
        <f t="shared" si="1"/>
        <v/>
      </c>
      <c r="L37" s="19" t="str">
        <f t="shared" si="2"/>
        <v/>
      </c>
      <c r="M37" s="18" t="str">
        <f>IF(ISTEXT(C37),SignOnSheet!$U$22+1,IF(C37&lt;&gt;"",IFERROR(IF(L37&gt;0,RANK(L37,IF(L$6:L$56&gt;0,L$6:L$56,),1)-COUNTIF(L$6:L$56,"=0"),IF(L37&lt;&gt;"",SignOnSheet!$U$22+1,0)),0),""))</f>
        <v/>
      </c>
      <c r="N37" s="20" t="e">
        <f>IF(#REF!=N$5,IF(L37="",MAX($L$6:$L$56)+1,L37),"")</f>
        <v>#REF!</v>
      </c>
      <c r="O37" s="20" t="str">
        <f t="shared" si="4"/>
        <v/>
      </c>
      <c r="P37" s="20" t="str">
        <f t="shared" si="5"/>
        <v/>
      </c>
      <c r="Q37" s="20"/>
      <c r="R37" s="18"/>
      <c r="S37" s="20"/>
      <c r="T37" s="18"/>
    </row>
    <row r="38" spans="1:20" x14ac:dyDescent="0.2">
      <c r="A38" s="17">
        <f t="shared" si="3"/>
        <v>33</v>
      </c>
      <c r="B38" s="11"/>
      <c r="C38" s="11"/>
      <c r="D38" s="17" t="str">
        <f>IF(B38&lt;&gt;"",IFERROR(VLOOKUP(B38,SignOnSheet!$D$5:$N$18,7,FALSE),"NON_LISTED"),"")</f>
        <v/>
      </c>
      <c r="E38" s="18" t="str">
        <f>IF(B38&lt;&gt;"",IFERROR(VLOOKUP(B38,SignOnSheet!$D$5:$K$18,3,FALSE),"NON_LISTED"),"")</f>
        <v/>
      </c>
      <c r="F38" s="18" t="str">
        <f>IF(B38&lt;&gt;"",IFERROR(VLOOKUP(B38,SignOnSheet!$D$5:$K$18,4,FALSE),"NON_LISTED"),"")</f>
        <v/>
      </c>
      <c r="G38" s="18" t="str">
        <f>IF(B38&lt;&gt;"",IFERROR(VLOOKUP(B38,SignOnSheet!$D$5:$K$18,5,FALSE),"NON_LISTED"),"")</f>
        <v/>
      </c>
      <c r="H38" s="18" t="str">
        <f>IF(B38&lt;&gt;"",IFERROR(VLOOKUP(B38,SignOnSheet!$D$5:$K$18,6,FALSE),"NON_LISTED"),"")</f>
        <v/>
      </c>
      <c r="I38" s="39" t="str">
        <f>IF(B38&lt;&gt;"",IFERROR(VLOOKUP(B38,SignOnSheet!$D$5:$K$18,2,FALSE),"NON_LISTED"),"")</f>
        <v/>
      </c>
      <c r="J38" s="18" t="str">
        <f t="shared" si="0"/>
        <v/>
      </c>
      <c r="K38" s="19" t="str">
        <f t="shared" si="1"/>
        <v/>
      </c>
      <c r="L38" s="19" t="str">
        <f t="shared" si="2"/>
        <v/>
      </c>
      <c r="M38" s="18" t="str">
        <f>IF(ISTEXT(C38),SignOnSheet!$U$22+1,IF(C38&lt;&gt;"",IFERROR(IF(L38&gt;0,RANK(L38,IF(L$6:L$56&gt;0,L$6:L$56,),1)-COUNTIF(L$6:L$56,"=0"),IF(L38&lt;&gt;"",SignOnSheet!$U$22+1,0)),0),""))</f>
        <v/>
      </c>
      <c r="N38" s="20" t="e">
        <f>IF(#REF!=N$5,IF(L38="",MAX($L$6:$L$56)+1,L38),"")</f>
        <v>#REF!</v>
      </c>
      <c r="O38" s="20" t="str">
        <f t="shared" si="4"/>
        <v/>
      </c>
      <c r="P38" s="20" t="str">
        <f t="shared" si="5"/>
        <v/>
      </c>
      <c r="Q38" s="20"/>
      <c r="R38" s="18"/>
      <c r="S38" s="20"/>
      <c r="T38" s="18"/>
    </row>
    <row r="39" spans="1:20" x14ac:dyDescent="0.2">
      <c r="A39" s="17">
        <f t="shared" si="3"/>
        <v>34</v>
      </c>
      <c r="B39" s="11"/>
      <c r="C39" s="11"/>
      <c r="D39" s="17" t="str">
        <f>IF(B39&lt;&gt;"",IFERROR(VLOOKUP(B39,SignOnSheet!$D$5:$N$18,7,FALSE),"NON_LISTED"),"")</f>
        <v/>
      </c>
      <c r="E39" s="18" t="str">
        <f>IF(B39&lt;&gt;"",IFERROR(VLOOKUP(B39,SignOnSheet!$D$5:$K$18,3,FALSE),"NON_LISTED"),"")</f>
        <v/>
      </c>
      <c r="F39" s="18" t="str">
        <f>IF(B39&lt;&gt;"",IFERROR(VLOOKUP(B39,SignOnSheet!$D$5:$K$18,4,FALSE),"NON_LISTED"),"")</f>
        <v/>
      </c>
      <c r="G39" s="18" t="str">
        <f>IF(B39&lt;&gt;"",IFERROR(VLOOKUP(B39,SignOnSheet!$D$5:$K$18,5,FALSE),"NON_LISTED"),"")</f>
        <v/>
      </c>
      <c r="H39" s="18" t="str">
        <f>IF(B39&lt;&gt;"",IFERROR(VLOOKUP(B39,SignOnSheet!$D$5:$K$18,6,FALSE),"NON_LISTED"),"")</f>
        <v/>
      </c>
      <c r="I39" s="39" t="str">
        <f>IF(B39&lt;&gt;"",IFERROR(VLOOKUP(B39,SignOnSheet!$D$5:$K$18,2,FALSE),"NON_LISTED"),"")</f>
        <v/>
      </c>
      <c r="J39" s="18" t="str">
        <f t="shared" si="0"/>
        <v/>
      </c>
      <c r="K39" s="19" t="str">
        <f t="shared" si="1"/>
        <v/>
      </c>
      <c r="L39" s="19" t="str">
        <f t="shared" si="2"/>
        <v/>
      </c>
      <c r="M39" s="18" t="str">
        <f>IF(ISTEXT(C39),SignOnSheet!$U$22+1,IF(C39&lt;&gt;"",IFERROR(IF(L39&gt;0,RANK(L39,IF(L$6:L$56&gt;0,L$6:L$56,),1)-COUNTIF(L$6:L$56,"=0"),IF(L39&lt;&gt;"",SignOnSheet!$U$22+1,0)),0),""))</f>
        <v/>
      </c>
      <c r="N39" s="20" t="e">
        <f>IF(#REF!=N$5,IF(L39="",MAX($L$6:$L$56)+1,L39),"")</f>
        <v>#REF!</v>
      </c>
      <c r="O39" s="20" t="str">
        <f t="shared" si="4"/>
        <v/>
      </c>
      <c r="P39" s="20" t="str">
        <f t="shared" si="5"/>
        <v/>
      </c>
      <c r="Q39" s="20"/>
      <c r="R39" s="18"/>
      <c r="S39" s="20"/>
      <c r="T39" s="18"/>
    </row>
    <row r="40" spans="1:20" x14ac:dyDescent="0.2">
      <c r="A40" s="17">
        <f t="shared" si="3"/>
        <v>35</v>
      </c>
      <c r="B40" s="11"/>
      <c r="C40" s="11"/>
      <c r="D40" s="17" t="str">
        <f>IF(B40&lt;&gt;"",IFERROR(VLOOKUP(B40,SignOnSheet!$D$5:$N$18,7,FALSE),"NON_LISTED"),"")</f>
        <v/>
      </c>
      <c r="E40" s="18" t="str">
        <f>IF(B40&lt;&gt;"",IFERROR(VLOOKUP(B40,SignOnSheet!$D$5:$K$18,3,FALSE),"NON_LISTED"),"")</f>
        <v/>
      </c>
      <c r="F40" s="18" t="str">
        <f>IF(B40&lt;&gt;"",IFERROR(VLOOKUP(B40,SignOnSheet!$D$5:$K$18,4,FALSE),"NON_LISTED"),"")</f>
        <v/>
      </c>
      <c r="G40" s="18" t="str">
        <f>IF(B40&lt;&gt;"",IFERROR(VLOOKUP(B40,SignOnSheet!$D$5:$K$18,5,FALSE),"NON_LISTED"),"")</f>
        <v/>
      </c>
      <c r="H40" s="18" t="str">
        <f>IF(B40&lt;&gt;"",IFERROR(VLOOKUP(B40,SignOnSheet!$D$5:$K$18,6,FALSE),"NON_LISTED"),"")</f>
        <v/>
      </c>
      <c r="I40" s="39" t="str">
        <f>IF(B40&lt;&gt;"",IFERROR(VLOOKUP(B40,SignOnSheet!$D$5:$K$18,2,FALSE),"NON_LISTED"),"")</f>
        <v/>
      </c>
      <c r="J40" s="18" t="str">
        <f t="shared" si="0"/>
        <v/>
      </c>
      <c r="K40" s="19" t="str">
        <f t="shared" si="1"/>
        <v/>
      </c>
      <c r="L40" s="19" t="str">
        <f t="shared" si="2"/>
        <v/>
      </c>
      <c r="M40" s="18" t="str">
        <f>IF(ISTEXT(C40),SignOnSheet!$U$22+1,IF(C40&lt;&gt;"",IFERROR(IF(L40&gt;0,RANK(L40,IF(L$6:L$56&gt;0,L$6:L$56,),1)-COUNTIF(L$6:L$56,"=0"),IF(L40&lt;&gt;"",SignOnSheet!$U$22+1,0)),0),""))</f>
        <v/>
      </c>
      <c r="N40" s="20" t="e">
        <f>IF(#REF!=N$5,IF(L40="",MAX($L$6:$L$56)+1,L40),"")</f>
        <v>#REF!</v>
      </c>
      <c r="O40" s="20" t="str">
        <f t="shared" si="4"/>
        <v/>
      </c>
      <c r="P40" s="20" t="str">
        <f t="shared" si="5"/>
        <v/>
      </c>
      <c r="Q40" s="20"/>
      <c r="R40" s="18"/>
      <c r="S40" s="20"/>
      <c r="T40" s="18"/>
    </row>
    <row r="41" spans="1:20" x14ac:dyDescent="0.2">
      <c r="A41" s="17">
        <f t="shared" si="3"/>
        <v>36</v>
      </c>
      <c r="B41" s="11"/>
      <c r="C41" s="11"/>
      <c r="D41" s="17" t="str">
        <f>IF(B41&lt;&gt;"",IFERROR(VLOOKUP(B41,SignOnSheet!$D$5:$N$18,7,FALSE),"NON_LISTED"),"")</f>
        <v/>
      </c>
      <c r="E41" s="18" t="str">
        <f>IF(B41&lt;&gt;"",IFERROR(VLOOKUP(B41,SignOnSheet!$D$5:$K$18,3,FALSE),"NON_LISTED"),"")</f>
        <v/>
      </c>
      <c r="F41" s="18" t="str">
        <f>IF(B41&lt;&gt;"",IFERROR(VLOOKUP(B41,SignOnSheet!$D$5:$K$18,4,FALSE),"NON_LISTED"),"")</f>
        <v/>
      </c>
      <c r="G41" s="18" t="str">
        <f>IF(B41&lt;&gt;"",IFERROR(VLOOKUP(B41,SignOnSheet!$D$5:$K$18,5,FALSE),"NON_LISTED"),"")</f>
        <v/>
      </c>
      <c r="H41" s="18" t="str">
        <f>IF(B41&lt;&gt;"",IFERROR(VLOOKUP(B41,SignOnSheet!$D$5:$K$18,6,FALSE),"NON_LISTED"),"")</f>
        <v/>
      </c>
      <c r="I41" s="27" t="str">
        <f>IF(B41&lt;&gt;"",IFERROR(VLOOKUP(B41,SignOnSheet!$D$5:$K$18,2,FALSE),"NON_LISTED"),"")</f>
        <v/>
      </c>
      <c r="J41" s="18" t="str">
        <f t="shared" si="0"/>
        <v/>
      </c>
      <c r="K41" s="19" t="str">
        <f t="shared" si="1"/>
        <v/>
      </c>
      <c r="L41" s="19" t="str">
        <f t="shared" si="2"/>
        <v/>
      </c>
      <c r="M41" s="18" t="str">
        <f>IF(ISTEXT(C41),SignOnSheet!$U$22+1,IF(C41&lt;&gt;"",IFERROR(IF(L41&gt;0,RANK(L41,IF(L$6:L$56&gt;0,L$6:L$56,),1)-COUNTIF(L$6:L$56,"=0"),IF(L41&lt;&gt;"",SignOnSheet!$U$22+1,0)),0),""))</f>
        <v/>
      </c>
      <c r="N41" s="20" t="e">
        <f>IF(#REF!=N$5,IF(L41="",MAX($L$6:$L$56)+1,L41),"")</f>
        <v>#REF!</v>
      </c>
      <c r="O41" s="20" t="str">
        <f t="shared" si="4"/>
        <v/>
      </c>
      <c r="P41" s="20" t="str">
        <f t="shared" si="5"/>
        <v/>
      </c>
      <c r="Q41" s="20"/>
      <c r="R41" s="18"/>
      <c r="S41" s="20"/>
      <c r="T41" s="18"/>
    </row>
    <row r="42" spans="1:20" x14ac:dyDescent="0.2">
      <c r="A42" s="17">
        <f t="shared" si="3"/>
        <v>37</v>
      </c>
      <c r="B42" s="11"/>
      <c r="C42" s="11"/>
      <c r="D42" s="17" t="str">
        <f>IF(B42&lt;&gt;"",IFERROR(VLOOKUP(B42,SignOnSheet!$D$5:$N$18,7,FALSE),"NON_LISTED"),"")</f>
        <v/>
      </c>
      <c r="E42" s="18" t="str">
        <f>IF(B42&lt;&gt;"",IFERROR(VLOOKUP(B42,SignOnSheet!$D$5:$K$18,3,FALSE),"NON_LISTED"),"")</f>
        <v/>
      </c>
      <c r="F42" s="18" t="str">
        <f>IF(B42&lt;&gt;"",IFERROR(VLOOKUP(B42,SignOnSheet!$D$5:$K$18,4,FALSE),"NON_LISTED"),"")</f>
        <v/>
      </c>
      <c r="G42" s="18" t="str">
        <f>IF(B42&lt;&gt;"",IFERROR(VLOOKUP(B42,SignOnSheet!$D$5:$K$18,5,FALSE),"NON_LISTED"),"")</f>
        <v/>
      </c>
      <c r="H42" s="18" t="str">
        <f>IF(B42&lt;&gt;"",IFERROR(VLOOKUP(B42,SignOnSheet!$D$5:$K$18,6,FALSE),"NON_LISTED"),"")</f>
        <v/>
      </c>
      <c r="I42" s="27" t="str">
        <f>IF(B42&lt;&gt;"",IFERROR(VLOOKUP(B42,SignOnSheet!$D$5:$K$18,2,FALSE),"NON_LISTED"),"")</f>
        <v/>
      </c>
      <c r="J42" s="18" t="str">
        <f t="shared" si="0"/>
        <v/>
      </c>
      <c r="K42" s="19" t="str">
        <f t="shared" si="1"/>
        <v/>
      </c>
      <c r="L42" s="19" t="str">
        <f t="shared" si="2"/>
        <v/>
      </c>
      <c r="M42" s="18" t="str">
        <f>IF(ISTEXT(C42),SignOnSheet!$U$22+1,IF(C42&lt;&gt;"",IFERROR(IF(L42&gt;0,RANK(L42,IF(L$6:L$56&gt;0,L$6:L$56,),1)-COUNTIF(L$6:L$56,"=0"),IF(L42&lt;&gt;"",SignOnSheet!$U$22+1,0)),0),""))</f>
        <v/>
      </c>
      <c r="N42" s="20" t="e">
        <f>IF(#REF!=N$5,IF(L42="",MAX($L$6:$L$56)+1,L42),"")</f>
        <v>#REF!</v>
      </c>
      <c r="O42" s="20" t="str">
        <f t="shared" si="4"/>
        <v/>
      </c>
      <c r="P42" s="20" t="str">
        <f t="shared" si="5"/>
        <v/>
      </c>
      <c r="Q42" s="20"/>
      <c r="R42" s="18"/>
      <c r="S42" s="20"/>
      <c r="T42" s="18"/>
    </row>
    <row r="43" spans="1:20" x14ac:dyDescent="0.2">
      <c r="A43" s="17">
        <f t="shared" si="3"/>
        <v>38</v>
      </c>
      <c r="B43" s="11"/>
      <c r="C43" s="11"/>
      <c r="D43" s="17" t="str">
        <f>IF(B43&lt;&gt;"",IFERROR(VLOOKUP(B43,SignOnSheet!$D$5:$N$18,7,FALSE),"NON_LISTED"),"")</f>
        <v/>
      </c>
      <c r="E43" s="18" t="str">
        <f>IF(B43&lt;&gt;"",IFERROR(VLOOKUP(B43,SignOnSheet!$D$5:$K$18,3,FALSE),"NON_LISTED"),"")</f>
        <v/>
      </c>
      <c r="F43" s="18" t="str">
        <f>IF(B43&lt;&gt;"",IFERROR(VLOOKUP(B43,SignOnSheet!$D$5:$K$18,4,FALSE),"NON_LISTED"),"")</f>
        <v/>
      </c>
      <c r="G43" s="18" t="str">
        <f>IF(B43&lt;&gt;"",IFERROR(VLOOKUP(B43,SignOnSheet!$D$5:$K$18,5,FALSE),"NON_LISTED"),"")</f>
        <v/>
      </c>
      <c r="H43" s="18" t="str">
        <f>IF(B43&lt;&gt;"",IFERROR(VLOOKUP(B43,SignOnSheet!$D$5:$K$18,6,FALSE),"NON_LISTED"),"")</f>
        <v/>
      </c>
      <c r="I43" s="27" t="str">
        <f>IF(B43&lt;&gt;"",IFERROR(VLOOKUP(B43,SignOnSheet!$D$5:$K$18,2,FALSE),"NON_LISTED"),"")</f>
        <v/>
      </c>
      <c r="J43" s="18" t="str">
        <f t="shared" si="0"/>
        <v/>
      </c>
      <c r="K43" s="19" t="str">
        <f t="shared" si="1"/>
        <v/>
      </c>
      <c r="L43" s="19" t="str">
        <f t="shared" si="2"/>
        <v/>
      </c>
      <c r="M43" s="18" t="str">
        <f>IF(ISTEXT(C43),SignOnSheet!$U$22+1,IF(C43&lt;&gt;"",IFERROR(IF(L43&gt;0,RANK(L43,IF(L$6:L$56&gt;0,L$6:L$56,),1)-COUNTIF(L$6:L$56,"=0"),IF(L43&lt;&gt;"",SignOnSheet!$U$22+1,0)),0),""))</f>
        <v/>
      </c>
      <c r="N43" s="20" t="e">
        <f>IF(#REF!=N$5,IF(L43="",MAX($L$6:$L$56)+1,L43),"")</f>
        <v>#REF!</v>
      </c>
      <c r="O43" s="20" t="str">
        <f t="shared" si="4"/>
        <v/>
      </c>
      <c r="P43" s="20" t="str">
        <f t="shared" si="5"/>
        <v/>
      </c>
      <c r="Q43" s="20"/>
      <c r="R43" s="18"/>
      <c r="S43" s="20"/>
      <c r="T43" s="18"/>
    </row>
    <row r="44" spans="1:20" x14ac:dyDescent="0.2">
      <c r="A44" s="17">
        <f t="shared" si="3"/>
        <v>39</v>
      </c>
      <c r="B44" s="11"/>
      <c r="C44" s="11"/>
      <c r="D44" s="17" t="str">
        <f>IF(B44&lt;&gt;"",IFERROR(VLOOKUP(B44,SignOnSheet!$D$5:$N$18,7,FALSE),"NON_LISTED"),"")</f>
        <v/>
      </c>
      <c r="E44" s="18" t="str">
        <f>IF(B44&lt;&gt;"",IFERROR(VLOOKUP(B44,SignOnSheet!$D$5:$K$18,3,FALSE),"NON_LISTED"),"")</f>
        <v/>
      </c>
      <c r="F44" s="18" t="str">
        <f>IF(B44&lt;&gt;"",IFERROR(VLOOKUP(B44,SignOnSheet!$D$5:$K$18,4,FALSE),"NON_LISTED"),"")</f>
        <v/>
      </c>
      <c r="G44" s="18" t="str">
        <f>IF(B44&lt;&gt;"",IFERROR(VLOOKUP(B44,SignOnSheet!$D$5:$K$18,5,FALSE),"NON_LISTED"),"")</f>
        <v/>
      </c>
      <c r="H44" s="18" t="str">
        <f>IF(B44&lt;&gt;"",IFERROR(VLOOKUP(B44,SignOnSheet!$D$5:$K$18,6,FALSE),"NON_LISTED"),"")</f>
        <v/>
      </c>
      <c r="I44" s="27" t="str">
        <f>IF(B44&lt;&gt;"",IFERROR(VLOOKUP(B44,SignOnSheet!$D$5:$K$18,2,FALSE),"NON_LISTED"),"")</f>
        <v/>
      </c>
      <c r="J44" s="18" t="str">
        <f t="shared" si="0"/>
        <v/>
      </c>
      <c r="K44" s="19" t="str">
        <f t="shared" si="1"/>
        <v/>
      </c>
      <c r="L44" s="19" t="str">
        <f t="shared" si="2"/>
        <v/>
      </c>
      <c r="M44" s="18" t="str">
        <f>IF(ISTEXT(C44),SignOnSheet!$U$22+1,IF(C44&lt;&gt;"",IFERROR(IF(L44&gt;0,RANK(L44,IF(L$6:L$56&gt;0,L$6:L$56,),1)-COUNTIF(L$6:L$56,"=0"),IF(L44&lt;&gt;"",SignOnSheet!$U$22+1,0)),0),""))</f>
        <v/>
      </c>
      <c r="N44" s="20" t="e">
        <f>IF(#REF!=N$5,IF(L44="",MAX($L$6:$L$56)+1,L44),"")</f>
        <v>#REF!</v>
      </c>
      <c r="O44" s="20" t="str">
        <f t="shared" si="4"/>
        <v/>
      </c>
      <c r="P44" s="20" t="str">
        <f t="shared" si="5"/>
        <v/>
      </c>
      <c r="Q44" s="20"/>
      <c r="R44" s="18"/>
      <c r="S44" s="20"/>
      <c r="T44" s="18"/>
    </row>
    <row r="45" spans="1:20" x14ac:dyDescent="0.2">
      <c r="A45" s="17">
        <f t="shared" si="3"/>
        <v>40</v>
      </c>
      <c r="B45" s="11"/>
      <c r="C45" s="11"/>
      <c r="D45" s="17" t="str">
        <f>IF(B45&lt;&gt;"",IFERROR(VLOOKUP(B45,SignOnSheet!$D$5:$N$18,7,FALSE),"NON_LISTED"),"")</f>
        <v/>
      </c>
      <c r="E45" s="18" t="str">
        <f>IF(B45&lt;&gt;"",IFERROR(VLOOKUP(B45,SignOnSheet!$D$5:$K$18,3,FALSE),"NON_LISTED"),"")</f>
        <v/>
      </c>
      <c r="F45" s="18" t="str">
        <f>IF(B45&lt;&gt;"",IFERROR(VLOOKUP(B45,SignOnSheet!$D$5:$K$18,4,FALSE),"NON_LISTED"),"")</f>
        <v/>
      </c>
      <c r="G45" s="18" t="str">
        <f>IF(B45&lt;&gt;"",IFERROR(VLOOKUP(B45,SignOnSheet!$D$5:$K$18,5,FALSE),"NON_LISTED"),"")</f>
        <v/>
      </c>
      <c r="H45" s="18" t="str">
        <f>IF(B45&lt;&gt;"",IFERROR(VLOOKUP(B45,SignOnSheet!$D$5:$K$18,6,FALSE),"NON_LISTED"),"")</f>
        <v/>
      </c>
      <c r="I45" s="27" t="str">
        <f>IF(B45&lt;&gt;"",IFERROR(VLOOKUP(B45,SignOnSheet!$D$5:$K$18,2,FALSE),"NON_LISTED"),"")</f>
        <v/>
      </c>
      <c r="J45" s="18" t="str">
        <f t="shared" si="0"/>
        <v/>
      </c>
      <c r="K45" s="19" t="str">
        <f t="shared" si="1"/>
        <v/>
      </c>
      <c r="L45" s="19" t="str">
        <f t="shared" si="2"/>
        <v/>
      </c>
      <c r="M45" s="18" t="str">
        <f>IF(ISTEXT(C45),SignOnSheet!$U$22+1,IF(C45&lt;&gt;"",IFERROR(IF(L45&gt;0,RANK(L45,IF(L$6:L$56&gt;0,L$6:L$56,),1)-COUNTIF(L$6:L$56,"=0"),IF(L45&lt;&gt;"",SignOnSheet!$U$22+1,0)),0),""))</f>
        <v/>
      </c>
      <c r="N45" s="20" t="e">
        <f>IF(#REF!=N$5,IF(L45="",MAX($L$6:$L$56)+1,L45),"")</f>
        <v>#REF!</v>
      </c>
      <c r="O45" s="20" t="str">
        <f t="shared" si="4"/>
        <v/>
      </c>
      <c r="P45" s="20" t="str">
        <f t="shared" si="5"/>
        <v/>
      </c>
      <c r="Q45" s="20"/>
      <c r="R45" s="18"/>
      <c r="S45" s="20"/>
      <c r="T45" s="18"/>
    </row>
    <row r="46" spans="1:20" x14ac:dyDescent="0.2">
      <c r="A46" s="17">
        <f t="shared" si="3"/>
        <v>41</v>
      </c>
      <c r="B46" s="11"/>
      <c r="C46" s="11"/>
      <c r="D46" s="17" t="str">
        <f>IF(B46&lt;&gt;"",IFERROR(VLOOKUP(B46,SignOnSheet!$D$5:$N$18,7,FALSE),"NON_LISTED"),"")</f>
        <v/>
      </c>
      <c r="E46" s="18" t="str">
        <f>IF(B46&lt;&gt;"",IFERROR(VLOOKUP(B46,SignOnSheet!$D$5:$K$18,3,FALSE),"NON_LISTED"),"")</f>
        <v/>
      </c>
      <c r="F46" s="18" t="str">
        <f>IF(B46&lt;&gt;"",IFERROR(VLOOKUP(B46,SignOnSheet!$D$5:$K$18,4,FALSE),"NON_LISTED"),"")</f>
        <v/>
      </c>
      <c r="G46" s="18" t="str">
        <f>IF(B46&lt;&gt;"",IFERROR(VLOOKUP(B46,SignOnSheet!$D$5:$K$18,5,FALSE),"NON_LISTED"),"")</f>
        <v/>
      </c>
      <c r="H46" s="18" t="str">
        <f>IF(B46&lt;&gt;"",IFERROR(VLOOKUP(B46,SignOnSheet!$D$5:$K$18,6,FALSE),"NON_LISTED"),"")</f>
        <v/>
      </c>
      <c r="I46" s="27" t="str">
        <f>IF(B46&lt;&gt;"",IFERROR(VLOOKUP(B46,SignOnSheet!$D$5:$K$18,2,FALSE),"NON_LISTED"),"")</f>
        <v/>
      </c>
      <c r="J46" s="18" t="str">
        <f t="shared" si="0"/>
        <v/>
      </c>
      <c r="K46" s="19" t="str">
        <f t="shared" si="1"/>
        <v/>
      </c>
      <c r="L46" s="19" t="str">
        <f t="shared" si="2"/>
        <v/>
      </c>
      <c r="M46" s="18" t="str">
        <f>IF(ISTEXT(C46),SignOnSheet!$U$22+1,IF(C46&lt;&gt;"",IFERROR(IF(L46&gt;0,RANK(L46,IF(L$6:L$56&gt;0,L$6:L$56,),1)-COUNTIF(L$6:L$56,"=0"),IF(L46&lt;&gt;"",SignOnSheet!$U$22+1,0)),0),""))</f>
        <v/>
      </c>
      <c r="N46" s="20" t="e">
        <f>IF(#REF!=N$5,IF(L46="",MAX($L$6:$L$56)+1,L46),"")</f>
        <v>#REF!</v>
      </c>
      <c r="O46" s="20" t="str">
        <f t="shared" si="4"/>
        <v/>
      </c>
      <c r="P46" s="20" t="str">
        <f t="shared" si="5"/>
        <v/>
      </c>
      <c r="Q46" s="20"/>
      <c r="R46" s="18"/>
      <c r="S46" s="20"/>
      <c r="T46" s="18"/>
    </row>
    <row r="47" spans="1:20" x14ac:dyDescent="0.2">
      <c r="A47" s="17">
        <f t="shared" si="3"/>
        <v>42</v>
      </c>
      <c r="B47" s="11"/>
      <c r="C47" s="11"/>
      <c r="D47" s="17" t="str">
        <f>IF(B47&lt;&gt;"",IFERROR(VLOOKUP(B47,SignOnSheet!$D$5:$N$18,7,FALSE),"NON_LISTED"),"")</f>
        <v/>
      </c>
      <c r="E47" s="18" t="str">
        <f>IF(B47&lt;&gt;"",IFERROR(VLOOKUP(B47,SignOnSheet!$D$5:$K$18,3,FALSE),"NON_LISTED"),"")</f>
        <v/>
      </c>
      <c r="F47" s="18" t="str">
        <f>IF(B47&lt;&gt;"",IFERROR(VLOOKUP(B47,SignOnSheet!$D$5:$K$18,4,FALSE),"NON_LISTED"),"")</f>
        <v/>
      </c>
      <c r="G47" s="18" t="str">
        <f>IF(B47&lt;&gt;"",IFERROR(VLOOKUP(B47,SignOnSheet!$D$5:$K$18,5,FALSE),"NON_LISTED"),"")</f>
        <v/>
      </c>
      <c r="H47" s="18" t="str">
        <f>IF(B47&lt;&gt;"",IFERROR(VLOOKUP(B47,SignOnSheet!$D$5:$K$18,6,FALSE),"NON_LISTED"),"")</f>
        <v/>
      </c>
      <c r="I47" s="27" t="str">
        <f>IF(B47&lt;&gt;"",IFERROR(VLOOKUP(B47,SignOnSheet!$D$5:$K$18,2,FALSE),"NON_LISTED"),"")</f>
        <v/>
      </c>
      <c r="J47" s="18" t="str">
        <f t="shared" si="0"/>
        <v/>
      </c>
      <c r="K47" s="19" t="str">
        <f t="shared" si="1"/>
        <v/>
      </c>
      <c r="L47" s="19" t="str">
        <f t="shared" si="2"/>
        <v/>
      </c>
      <c r="M47" s="18" t="str">
        <f>IF(ISTEXT(C47),SignOnSheet!$U$22+1,IF(C47&lt;&gt;"",IFERROR(IF(L47&gt;0,RANK(L47,IF(L$6:L$56&gt;0,L$6:L$56,),1)-COUNTIF(L$6:L$56,"=0"),IF(L47&lt;&gt;"",SignOnSheet!$U$22+1,0)),0),""))</f>
        <v/>
      </c>
      <c r="N47" s="20" t="e">
        <f>IF(#REF!=N$5,IF(L47="",MAX($L$6:$L$56)+1,L47),"")</f>
        <v>#REF!</v>
      </c>
      <c r="O47" s="20" t="str">
        <f t="shared" si="4"/>
        <v/>
      </c>
      <c r="P47" s="20" t="str">
        <f t="shared" si="5"/>
        <v/>
      </c>
      <c r="Q47" s="20"/>
      <c r="R47" s="18"/>
      <c r="S47" s="20"/>
      <c r="T47" s="18"/>
    </row>
    <row r="48" spans="1:20" x14ac:dyDescent="0.2">
      <c r="A48" s="17">
        <f t="shared" si="3"/>
        <v>43</v>
      </c>
      <c r="B48" s="11"/>
      <c r="C48" s="11"/>
      <c r="D48" s="17" t="str">
        <f>IF(B48&lt;&gt;"",IFERROR(VLOOKUP(B48,SignOnSheet!$D$5:$N$18,7,FALSE),"NON_LISTED"),"")</f>
        <v/>
      </c>
      <c r="E48" s="18" t="str">
        <f>IF(B48&lt;&gt;"",IFERROR(VLOOKUP(B48,SignOnSheet!$D$5:$K$18,3,FALSE),"NON_LISTED"),"")</f>
        <v/>
      </c>
      <c r="F48" s="18" t="str">
        <f>IF(B48&lt;&gt;"",IFERROR(VLOOKUP(B48,SignOnSheet!$D$5:$K$18,4,FALSE),"NON_LISTED"),"")</f>
        <v/>
      </c>
      <c r="G48" s="18" t="str">
        <f>IF(B48&lt;&gt;"",IFERROR(VLOOKUP(B48,SignOnSheet!$D$5:$K$18,5,FALSE),"NON_LISTED"),"")</f>
        <v/>
      </c>
      <c r="H48" s="18" t="str">
        <f>IF(B48&lt;&gt;"",IFERROR(VLOOKUP(B48,SignOnSheet!$D$5:$K$18,6,FALSE),"NON_LISTED"),"")</f>
        <v/>
      </c>
      <c r="I48" s="27" t="str">
        <f>IF(B48&lt;&gt;"",IFERROR(VLOOKUP(B48,SignOnSheet!$D$5:$K$18,2,FALSE),"NON_LISTED"),"")</f>
        <v/>
      </c>
      <c r="J48" s="18" t="str">
        <f t="shared" si="0"/>
        <v/>
      </c>
      <c r="K48" s="19" t="str">
        <f t="shared" si="1"/>
        <v/>
      </c>
      <c r="L48" s="19" t="str">
        <f t="shared" si="2"/>
        <v/>
      </c>
      <c r="M48" s="18" t="str">
        <f>IF(ISTEXT(C48),SignOnSheet!$U$22+1,IF(C48&lt;&gt;"",IFERROR(IF(L48&gt;0,RANK(L48,IF(L$6:L$56&gt;0,L$6:L$56,),1)-COUNTIF(L$6:L$56,"=0"),IF(L48&lt;&gt;"",SignOnSheet!$U$22+1,0)),0),""))</f>
        <v/>
      </c>
      <c r="N48" s="20" t="e">
        <f>IF(#REF!=N$5,IF(L48="",MAX($L$6:$L$56)+1,L48),"")</f>
        <v>#REF!</v>
      </c>
      <c r="O48" s="20" t="str">
        <f t="shared" si="4"/>
        <v/>
      </c>
      <c r="P48" s="20" t="str">
        <f t="shared" si="5"/>
        <v/>
      </c>
      <c r="Q48" s="20"/>
      <c r="R48" s="18"/>
      <c r="S48" s="20"/>
      <c r="T48" s="18"/>
    </row>
    <row r="49" spans="1:20" x14ac:dyDescent="0.2">
      <c r="A49" s="17">
        <f t="shared" si="3"/>
        <v>44</v>
      </c>
      <c r="B49" s="11"/>
      <c r="C49" s="11"/>
      <c r="D49" s="17" t="str">
        <f>IF(B49&lt;&gt;"",IFERROR(VLOOKUP(B49,SignOnSheet!$D$5:$N$18,7,FALSE),"NON_LISTED"),"")</f>
        <v/>
      </c>
      <c r="E49" s="18" t="str">
        <f>IF(B49&lt;&gt;"",IFERROR(VLOOKUP(B49,SignOnSheet!$D$5:$K$18,3,FALSE),"NON_LISTED"),"")</f>
        <v/>
      </c>
      <c r="F49" s="18" t="str">
        <f>IF(B49&lt;&gt;"",IFERROR(VLOOKUP(B49,SignOnSheet!$D$5:$K$18,4,FALSE),"NON_LISTED"),"")</f>
        <v/>
      </c>
      <c r="G49" s="18" t="str">
        <f>IF(B49&lt;&gt;"",IFERROR(VLOOKUP(B49,SignOnSheet!$D$5:$K$18,5,FALSE),"NON_LISTED"),"")</f>
        <v/>
      </c>
      <c r="H49" s="18" t="str">
        <f>IF(B49&lt;&gt;"",IFERROR(VLOOKUP(B49,SignOnSheet!$D$5:$K$18,6,FALSE),"NON_LISTED"),"")</f>
        <v/>
      </c>
      <c r="I49" s="27" t="str">
        <f>IF(B49&lt;&gt;"",IFERROR(VLOOKUP(B49,SignOnSheet!$D$5:$K$18,2,FALSE),"NON_LISTED"),"")</f>
        <v/>
      </c>
      <c r="J49" s="18" t="str">
        <f t="shared" si="0"/>
        <v/>
      </c>
      <c r="K49" s="19" t="str">
        <f t="shared" si="1"/>
        <v/>
      </c>
      <c r="L49" s="19" t="str">
        <f t="shared" si="2"/>
        <v/>
      </c>
      <c r="M49" s="18" t="str">
        <f>IF(ISTEXT(C49),SignOnSheet!$U$22+1,IF(C49&lt;&gt;"",IFERROR(IF(L49&gt;0,RANK(L49,IF(L$6:L$56&gt;0,L$6:L$56,),1)-COUNTIF(L$6:L$56,"=0"),IF(L49&lt;&gt;"",SignOnSheet!$U$22+1,0)),0),""))</f>
        <v/>
      </c>
      <c r="N49" s="20" t="e">
        <f>IF(#REF!=N$5,IF(L49="",MAX($L$6:$L$56)+1,L49),"")</f>
        <v>#REF!</v>
      </c>
      <c r="O49" s="20" t="str">
        <f t="shared" si="4"/>
        <v/>
      </c>
      <c r="P49" s="20" t="str">
        <f t="shared" si="5"/>
        <v/>
      </c>
      <c r="Q49" s="20"/>
      <c r="R49" s="18"/>
      <c r="S49" s="20"/>
      <c r="T49" s="18"/>
    </row>
    <row r="50" spans="1:20" x14ac:dyDescent="0.2">
      <c r="A50" s="17">
        <f t="shared" si="3"/>
        <v>45</v>
      </c>
      <c r="B50" s="11"/>
      <c r="C50" s="11"/>
      <c r="D50" s="17" t="str">
        <f>IF(B50&lt;&gt;"",IFERROR(VLOOKUP(B50,SignOnSheet!$D$5:$N$18,7,FALSE),"NON_LISTED"),"")</f>
        <v/>
      </c>
      <c r="E50" s="18" t="str">
        <f>IF(B50&lt;&gt;"",IFERROR(VLOOKUP(B50,SignOnSheet!$D$5:$K$18,3,FALSE),"NON_LISTED"),"")</f>
        <v/>
      </c>
      <c r="F50" s="18" t="str">
        <f>IF(B50&lt;&gt;"",IFERROR(VLOOKUP(B50,SignOnSheet!$D$5:$K$18,4,FALSE),"NON_LISTED"),"")</f>
        <v/>
      </c>
      <c r="G50" s="18" t="str">
        <f>IF(B50&lt;&gt;"",IFERROR(VLOOKUP(B50,SignOnSheet!$D$5:$K$18,5,FALSE),"NON_LISTED"),"")</f>
        <v/>
      </c>
      <c r="H50" s="18" t="str">
        <f>IF(B50&lt;&gt;"",IFERROR(VLOOKUP(B50,SignOnSheet!$D$5:$K$18,6,FALSE),"NON_LISTED"),"")</f>
        <v/>
      </c>
      <c r="I50" s="27" t="str">
        <f>IF(B50&lt;&gt;"",IFERROR(VLOOKUP(B50,SignOnSheet!$D$5:$K$18,2,FALSE),"NON_LISTED"),"")</f>
        <v/>
      </c>
      <c r="J50" s="18" t="str">
        <f t="shared" si="0"/>
        <v/>
      </c>
      <c r="K50" s="19" t="str">
        <f t="shared" si="1"/>
        <v/>
      </c>
      <c r="L50" s="19" t="str">
        <f t="shared" si="2"/>
        <v/>
      </c>
      <c r="M50" s="18" t="str">
        <f>IF(ISTEXT(C50),SignOnSheet!$U$22+1,IF(C50&lt;&gt;"",IFERROR(IF(L50&gt;0,RANK(L50,IF(L$6:L$56&gt;0,L$6:L$56,),1)-COUNTIF(L$6:L$56,"=0"),IF(L50&lt;&gt;"",SignOnSheet!$U$22+1,0)),0),""))</f>
        <v/>
      </c>
      <c r="N50" s="20" t="e">
        <f>IF(#REF!=N$5,IF(L50="",MAX($L$6:$L$56)+1,L50),"")</f>
        <v>#REF!</v>
      </c>
      <c r="O50" s="20" t="str">
        <f t="shared" si="4"/>
        <v/>
      </c>
      <c r="P50" s="20" t="str">
        <f t="shared" si="5"/>
        <v/>
      </c>
      <c r="Q50" s="20"/>
      <c r="R50" s="18"/>
      <c r="S50" s="20"/>
      <c r="T50" s="18"/>
    </row>
    <row r="51" spans="1:20" x14ac:dyDescent="0.2">
      <c r="A51" s="17">
        <f t="shared" si="3"/>
        <v>46</v>
      </c>
      <c r="B51" s="11"/>
      <c r="C51" s="11"/>
      <c r="D51" s="17" t="str">
        <f>IF(B51&lt;&gt;"",IFERROR(VLOOKUP(B51,SignOnSheet!$D$5:$N$18,7,FALSE),"NON_LISTED"),"")</f>
        <v/>
      </c>
      <c r="E51" s="18" t="str">
        <f>IF(B51&lt;&gt;"",IFERROR(VLOOKUP(B51,SignOnSheet!$D$5:$K$18,3,FALSE),"NON_LISTED"),"")</f>
        <v/>
      </c>
      <c r="F51" s="18" t="str">
        <f>IF(B51&lt;&gt;"",IFERROR(VLOOKUP(B51,SignOnSheet!$D$5:$K$18,4,FALSE),"NON_LISTED"),"")</f>
        <v/>
      </c>
      <c r="G51" s="18" t="str">
        <f>IF(B51&lt;&gt;"",IFERROR(VLOOKUP(B51,SignOnSheet!$D$5:$K$18,5,FALSE),"NON_LISTED"),"")</f>
        <v/>
      </c>
      <c r="H51" s="18" t="str">
        <f>IF(B51&lt;&gt;"",IFERROR(VLOOKUP(B51,SignOnSheet!$D$5:$K$18,6,FALSE),"NON_LISTED"),"")</f>
        <v/>
      </c>
      <c r="I51" s="27" t="str">
        <f>IF(B51&lt;&gt;"",IFERROR(VLOOKUP(B51,SignOnSheet!$D$5:$K$18,2,FALSE),"NON_LISTED"),"")</f>
        <v/>
      </c>
      <c r="J51" s="18" t="str">
        <f t="shared" si="0"/>
        <v/>
      </c>
      <c r="K51" s="19" t="str">
        <f t="shared" si="1"/>
        <v/>
      </c>
      <c r="L51" s="19" t="str">
        <f t="shared" si="2"/>
        <v/>
      </c>
      <c r="M51" s="18" t="str">
        <f>IF(ISTEXT(C51),SignOnSheet!$U$22+1,IF(C51&lt;&gt;"",IFERROR(IF(L51&gt;0,RANK(L51,IF(L$6:L$56&gt;0,L$6:L$56,),1)-COUNTIF(L$6:L$56,"=0"),IF(L51&lt;&gt;"",SignOnSheet!$U$22+1,0)),0),""))</f>
        <v/>
      </c>
      <c r="N51" s="20" t="e">
        <f>IF(#REF!=N$5,IF(L51="",MAX($L$6:$L$56)+1,L51),"")</f>
        <v>#REF!</v>
      </c>
      <c r="O51" s="20" t="str">
        <f t="shared" si="4"/>
        <v/>
      </c>
      <c r="P51" s="20" t="str">
        <f t="shared" si="5"/>
        <v/>
      </c>
      <c r="Q51" s="20"/>
      <c r="R51" s="18"/>
      <c r="S51" s="20"/>
      <c r="T51" s="18"/>
    </row>
    <row r="52" spans="1:20" x14ac:dyDescent="0.2">
      <c r="A52" s="17">
        <f t="shared" si="3"/>
        <v>47</v>
      </c>
      <c r="B52" s="11"/>
      <c r="C52" s="11"/>
      <c r="D52" s="17" t="str">
        <f>IF(B52&lt;&gt;"",IFERROR(VLOOKUP(B52,SignOnSheet!$D$5:$N$18,7,FALSE),"NON_LISTED"),"")</f>
        <v/>
      </c>
      <c r="E52" s="18" t="str">
        <f>IF(B52&lt;&gt;"",IFERROR(VLOOKUP(B52,SignOnSheet!$D$5:$K$18,3,FALSE),"NON_LISTED"),"")</f>
        <v/>
      </c>
      <c r="F52" s="18" t="str">
        <f>IF(B52&lt;&gt;"",IFERROR(VLOOKUP(B52,SignOnSheet!$D$5:$K$18,4,FALSE),"NON_LISTED"),"")</f>
        <v/>
      </c>
      <c r="G52" s="18" t="str">
        <f>IF(B52&lt;&gt;"",IFERROR(VLOOKUP(B52,SignOnSheet!$D$5:$K$18,5,FALSE),"NON_LISTED"),"")</f>
        <v/>
      </c>
      <c r="H52" s="18" t="str">
        <f>IF(B52&lt;&gt;"",IFERROR(VLOOKUP(B52,SignOnSheet!$D$5:$K$18,6,FALSE),"NON_LISTED"),"")</f>
        <v/>
      </c>
      <c r="I52" s="27" t="str">
        <f>IF(B52&lt;&gt;"",IFERROR(VLOOKUP(B52,SignOnSheet!$D$5:$K$18,2,FALSE),"NON_LISTED"),"")</f>
        <v/>
      </c>
      <c r="J52" s="18" t="str">
        <f t="shared" si="0"/>
        <v/>
      </c>
      <c r="K52" s="19" t="str">
        <f t="shared" si="1"/>
        <v/>
      </c>
      <c r="L52" s="19" t="str">
        <f t="shared" si="2"/>
        <v/>
      </c>
      <c r="M52" s="18" t="str">
        <f>IF(ISTEXT(C52),SignOnSheet!$U$22+1,IF(C52&lt;&gt;"",IFERROR(IF(L52&gt;0,RANK(L52,IF(L$6:L$56&gt;0,L$6:L$56,),1)-COUNTIF(L$6:L$56,"=0"),IF(L52&lt;&gt;"",SignOnSheet!$U$22+1,0)),0),""))</f>
        <v/>
      </c>
      <c r="N52" s="20" t="e">
        <f>IF(#REF!=N$5,IF(L52="",MAX($L$6:$L$56)+1,L52),"")</f>
        <v>#REF!</v>
      </c>
      <c r="O52" s="20" t="str">
        <f t="shared" si="4"/>
        <v/>
      </c>
      <c r="P52" s="20" t="str">
        <f t="shared" si="5"/>
        <v/>
      </c>
      <c r="Q52" s="20"/>
      <c r="R52" s="18"/>
      <c r="S52" s="20"/>
      <c r="T52" s="18"/>
    </row>
    <row r="53" spans="1:20" x14ac:dyDescent="0.2">
      <c r="A53" s="17">
        <f t="shared" si="3"/>
        <v>48</v>
      </c>
      <c r="B53" s="11"/>
      <c r="C53" s="11"/>
      <c r="D53" s="17" t="str">
        <f>IF(B53&lt;&gt;"",IFERROR(VLOOKUP(B53,SignOnSheet!$D$5:$N$18,7,FALSE),"NON_LISTED"),"")</f>
        <v/>
      </c>
      <c r="E53" s="18" t="str">
        <f>IF(B53&lt;&gt;"",IFERROR(VLOOKUP(B53,SignOnSheet!$D$5:$K$18,3,FALSE),"NON_LISTED"),"")</f>
        <v/>
      </c>
      <c r="F53" s="18" t="str">
        <f>IF(B53&lt;&gt;"",IFERROR(VLOOKUP(B53,SignOnSheet!$D$5:$K$18,4,FALSE),"NON_LISTED"),"")</f>
        <v/>
      </c>
      <c r="G53" s="18" t="str">
        <f>IF(B53&lt;&gt;"",IFERROR(VLOOKUP(B53,SignOnSheet!$D$5:$K$18,5,FALSE),"NON_LISTED"),"")</f>
        <v/>
      </c>
      <c r="H53" s="18" t="str">
        <f>IF(B53&lt;&gt;"",IFERROR(VLOOKUP(B53,SignOnSheet!$D$5:$K$18,6,FALSE),"NON_LISTED"),"")</f>
        <v/>
      </c>
      <c r="I53" s="27" t="str">
        <f>IF(B53&lt;&gt;"",IFERROR(VLOOKUP(B53,SignOnSheet!$D$5:$K$18,2,FALSE),"NON_LISTED"),"")</f>
        <v/>
      </c>
      <c r="J53" s="18" t="str">
        <f t="shared" si="0"/>
        <v/>
      </c>
      <c r="K53" s="19" t="str">
        <f t="shared" si="1"/>
        <v/>
      </c>
      <c r="L53" s="19" t="str">
        <f t="shared" si="2"/>
        <v/>
      </c>
      <c r="M53" s="18" t="str">
        <f>IF(ISTEXT(C53),SignOnSheet!$U$22+1,IF(C53&lt;&gt;"",IFERROR(IF(L53&gt;0,RANK(L53,IF(L$6:L$56&gt;0,L$6:L$56,),1)-COUNTIF(L$6:L$56,"=0"),IF(L53&lt;&gt;"",SignOnSheet!$U$22+1,0)),0),""))</f>
        <v/>
      </c>
      <c r="N53" s="20" t="e">
        <f>IF(#REF!=N$5,IF(L53="",MAX($L$6:$L$56)+1,L53),"")</f>
        <v>#REF!</v>
      </c>
      <c r="O53" s="20" t="str">
        <f t="shared" si="4"/>
        <v/>
      </c>
      <c r="P53" s="20" t="str">
        <f t="shared" si="5"/>
        <v/>
      </c>
      <c r="Q53" s="20"/>
      <c r="R53" s="18"/>
      <c r="S53" s="20"/>
      <c r="T53" s="18"/>
    </row>
    <row r="54" spans="1:20" x14ac:dyDescent="0.2">
      <c r="A54" s="17">
        <f t="shared" si="3"/>
        <v>49</v>
      </c>
      <c r="B54" s="11"/>
      <c r="C54" s="11"/>
      <c r="D54" s="17" t="str">
        <f>IF(B54&lt;&gt;"",IFERROR(VLOOKUP(B54,SignOnSheet!$D$5:$N$18,7,FALSE),"NON_LISTED"),"")</f>
        <v/>
      </c>
      <c r="E54" s="18" t="str">
        <f>IF(B54&lt;&gt;"",IFERROR(VLOOKUP(B54,SignOnSheet!$D$5:$K$18,3,FALSE),"NON_LISTED"),"")</f>
        <v/>
      </c>
      <c r="F54" s="18" t="str">
        <f>IF(B54&lt;&gt;"",IFERROR(VLOOKUP(B54,SignOnSheet!$D$5:$K$18,4,FALSE),"NON_LISTED"),"")</f>
        <v/>
      </c>
      <c r="G54" s="18" t="str">
        <f>IF(B54&lt;&gt;"",IFERROR(VLOOKUP(B54,SignOnSheet!$D$5:$K$18,5,FALSE),"NON_LISTED"),"")</f>
        <v/>
      </c>
      <c r="H54" s="18" t="str">
        <f>IF(B54&lt;&gt;"",IFERROR(VLOOKUP(B54,SignOnSheet!$D$5:$K$18,6,FALSE),"NON_LISTED"),"")</f>
        <v/>
      </c>
      <c r="I54" s="27" t="str">
        <f>IF(B54&lt;&gt;"",IFERROR(VLOOKUP(B54,SignOnSheet!$D$5:$K$18,2,FALSE),"NON_LISTED"),"")</f>
        <v/>
      </c>
      <c r="J54" s="18" t="str">
        <f t="shared" si="0"/>
        <v/>
      </c>
      <c r="K54" s="19" t="str">
        <f t="shared" si="1"/>
        <v/>
      </c>
      <c r="L54" s="19" t="str">
        <f t="shared" si="2"/>
        <v/>
      </c>
      <c r="M54" s="18" t="str">
        <f>IF(ISTEXT(C54),SignOnSheet!$U$22+1,IF(C54&lt;&gt;"",IFERROR(IF(L54&gt;0,RANK(L54,IF(L$6:L$56&gt;0,L$6:L$56,),1)-COUNTIF(L$6:L$56,"=0"),IF(L54&lt;&gt;"",SignOnSheet!$U$22+1,0)),0),""))</f>
        <v/>
      </c>
      <c r="N54" s="20" t="e">
        <f>IF(#REF!=N$5,IF(L54="",MAX($L$6:$L$56)+1,L54),"")</f>
        <v>#REF!</v>
      </c>
      <c r="O54" s="20" t="str">
        <f t="shared" si="4"/>
        <v/>
      </c>
      <c r="P54" s="20" t="str">
        <f t="shared" si="5"/>
        <v/>
      </c>
      <c r="Q54" s="20"/>
      <c r="R54" s="18"/>
      <c r="S54" s="20"/>
      <c r="T54" s="18"/>
    </row>
    <row r="55" spans="1:20" x14ac:dyDescent="0.2">
      <c r="A55" s="17">
        <f t="shared" si="3"/>
        <v>50</v>
      </c>
      <c r="B55" s="11"/>
      <c r="C55" s="11"/>
      <c r="D55" s="17" t="str">
        <f>IF(B55&lt;&gt;"",IFERROR(VLOOKUP(B55,SignOnSheet!$D$5:$N$18,7,FALSE),"NON_LISTED"),"")</f>
        <v/>
      </c>
      <c r="E55" s="18" t="str">
        <f>IF(B55&lt;&gt;"",IFERROR(VLOOKUP(B55,SignOnSheet!$D$5:$K$18,3,FALSE),"NON_LISTED"),"")</f>
        <v/>
      </c>
      <c r="F55" s="18" t="str">
        <f>IF(B55&lt;&gt;"",IFERROR(VLOOKUP(B55,SignOnSheet!$D$5:$K$18,4,FALSE),"NON_LISTED"),"")</f>
        <v/>
      </c>
      <c r="G55" s="18" t="str">
        <f>IF(B55&lt;&gt;"",IFERROR(VLOOKUP(B55,SignOnSheet!$D$5:$K$18,5,FALSE),"NON_LISTED"),"")</f>
        <v/>
      </c>
      <c r="H55" s="18" t="str">
        <f>IF(B55&lt;&gt;"",IFERROR(VLOOKUP(B55,SignOnSheet!$D$5:$K$18,6,FALSE),"NON_LISTED"),"")</f>
        <v/>
      </c>
      <c r="I55" s="27" t="str">
        <f>IF(B55&lt;&gt;"",IFERROR(VLOOKUP(B55,SignOnSheet!$D$5:$K$18,2,FALSE),"NON_LISTED"),"")</f>
        <v/>
      </c>
      <c r="J55" s="18" t="str">
        <f t="shared" si="0"/>
        <v/>
      </c>
      <c r="K55" s="19" t="str">
        <f t="shared" si="1"/>
        <v/>
      </c>
      <c r="L55" s="19" t="str">
        <f t="shared" si="2"/>
        <v/>
      </c>
      <c r="M55" s="18" t="str">
        <f>IF(ISTEXT(C55),SignOnSheet!$U$22+1,IF(C55&lt;&gt;"",IFERROR(IF(L55&gt;0,RANK(L55,IF(L$6:L$56&gt;0,L$6:L$56,),1)-COUNTIF(L$6:L$56,"=0"),IF(L55&lt;&gt;"",SignOnSheet!$U$22+1,0)),0),""))</f>
        <v/>
      </c>
      <c r="N55" s="20" t="e">
        <f>IF(#REF!=N$5,IF(L55="",MAX($L$6:$L$56)+1,L55),"")</f>
        <v>#REF!</v>
      </c>
      <c r="O55" s="20" t="str">
        <f t="shared" si="4"/>
        <v/>
      </c>
      <c r="P55" s="20" t="str">
        <f t="shared" si="5"/>
        <v/>
      </c>
      <c r="Q55" s="20"/>
      <c r="R55" s="18"/>
      <c r="S55" s="20"/>
      <c r="T55" s="18"/>
    </row>
    <row r="56" spans="1:20" x14ac:dyDescent="0.2">
      <c r="A56" s="17">
        <f t="shared" si="3"/>
        <v>51</v>
      </c>
      <c r="B56" s="11"/>
      <c r="C56" s="11"/>
      <c r="D56" s="17" t="str">
        <f>IF(B56&lt;&gt;"",IFERROR(VLOOKUP(B56,SignOnSheet!$D$5:$N$18,7,FALSE),"NON_LISTED"),"")</f>
        <v/>
      </c>
      <c r="E56" s="18" t="str">
        <f>IF(B56&lt;&gt;"",IFERROR(VLOOKUP(B56,SignOnSheet!$D$5:$K$18,3,FALSE),"NON_LISTED"),"")</f>
        <v/>
      </c>
      <c r="F56" s="18" t="str">
        <f>IF(B56&lt;&gt;"",IFERROR(VLOOKUP(B56,SignOnSheet!$D$5:$K$18,4,FALSE),"NON_LISTED"),"")</f>
        <v/>
      </c>
      <c r="G56" s="18" t="str">
        <f>IF(B56&lt;&gt;"",IFERROR(VLOOKUP(B56,SignOnSheet!$D$5:$K$18,5,FALSE),"NON_LISTED"),"")</f>
        <v/>
      </c>
      <c r="H56" s="18" t="str">
        <f>IF(B56&lt;&gt;"",IFERROR(VLOOKUP(B56,SignOnSheet!$D$5:$K$18,6,FALSE),"NON_LISTED"),"")</f>
        <v/>
      </c>
      <c r="I56" s="27" t="str">
        <f>IF(B56&lt;&gt;"",IFERROR(VLOOKUP(B56,SignOnSheet!$D$5:$K$18,2,FALSE),"NON_LISTED"),"")</f>
        <v/>
      </c>
      <c r="J56" s="18" t="str">
        <f t="shared" si="0"/>
        <v/>
      </c>
      <c r="K56" s="19" t="str">
        <f t="shared" si="1"/>
        <v/>
      </c>
      <c r="L56" s="19" t="str">
        <f t="shared" si="2"/>
        <v/>
      </c>
      <c r="M56" s="18" t="str">
        <f>IF(ISTEXT(C56),SignOnSheet!$U$22+1,IF(C56&lt;&gt;"",IFERROR(IF(L56&gt;0,RANK(L56,IF(L$6:L$56&gt;0,L$6:L$56,),1)-COUNTIF(L$6:L$56,"=0"),IF(L56&lt;&gt;"",SignOnSheet!$U$22+1,0)),0),""))</f>
        <v/>
      </c>
      <c r="N56" s="20" t="e">
        <f>IF(#REF!=N$5,IF(L56="",MAX($L$6:$L$56)+1,L56),"")</f>
        <v>#REF!</v>
      </c>
      <c r="O56" s="20" t="str">
        <f t="shared" si="4"/>
        <v/>
      </c>
      <c r="P56" s="20" t="str">
        <f t="shared" si="5"/>
        <v/>
      </c>
      <c r="Q56" s="20"/>
      <c r="R56" s="18"/>
      <c r="S56" s="20"/>
      <c r="T56" s="18"/>
    </row>
    <row r="57" spans="1:20" x14ac:dyDescent="0.2">
      <c r="A57" s="7"/>
      <c r="B57" s="8"/>
      <c r="C57" s="8"/>
      <c r="D57" s="7"/>
      <c r="E57" s="9"/>
      <c r="F57" s="7"/>
      <c r="G57" s="7"/>
      <c r="H57" s="7"/>
      <c r="I57" s="7"/>
      <c r="J57" s="9"/>
      <c r="K57" s="10"/>
      <c r="L57" s="10"/>
      <c r="M57" s="9"/>
      <c r="N57" s="9"/>
      <c r="O57" s="9"/>
      <c r="P57" s="9"/>
      <c r="Q57" s="9"/>
      <c r="R57" s="9"/>
    </row>
    <row r="58" spans="1:20" x14ac:dyDescent="0.2">
      <c r="A58" s="2"/>
      <c r="B58" t="s">
        <v>24</v>
      </c>
      <c r="C58" s="3"/>
      <c r="D58" s="2"/>
      <c r="E58" s="2"/>
      <c r="F58" s="3"/>
      <c r="G58" s="3"/>
      <c r="H58" s="3"/>
      <c r="I58" s="3"/>
      <c r="J58" s="4"/>
      <c r="K58" s="2"/>
      <c r="L58" s="4"/>
      <c r="M58" s="2"/>
      <c r="N58" s="2"/>
      <c r="O58" s="2"/>
      <c r="P58" s="2"/>
      <c r="Q58" s="2"/>
      <c r="R58" s="2"/>
    </row>
  </sheetData>
  <autoFilter ref="A5:M5">
    <sortState ref="A6:M56">
      <sortCondition ref="M5"/>
    </sortState>
  </autoFilter>
  <mergeCells count="1">
    <mergeCell ref="N4:T4"/>
  </mergeCells>
  <conditionalFormatting sqref="B36:B40">
    <cfRule type="duplicateValues" dxfId="19" priority="4"/>
  </conditionalFormatting>
  <conditionalFormatting sqref="B34:B35">
    <cfRule type="duplicateValues" dxfId="18" priority="3"/>
  </conditionalFormatting>
  <conditionalFormatting sqref="B6:B33">
    <cfRule type="duplicateValues" dxfId="17" priority="2"/>
  </conditionalFormatting>
  <conditionalFormatting sqref="C6:C24">
    <cfRule type="duplicateValues" dxfId="16" priority="1"/>
  </conditionalFormatting>
  <pageMargins left="0.70866141732283472" right="0.70866141732283472" top="0.74803149606299213" bottom="0.74803149606299213" header="0.31496062992125984" footer="0.31496062992125984"/>
  <pageSetup scale="6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Y58"/>
  <sheetViews>
    <sheetView view="pageBreakPreview" topLeftCell="A2" zoomScale="85" zoomScaleSheetLayoutView="85" workbookViewId="0">
      <selection activeCell="B6" sqref="B6:C13"/>
    </sheetView>
  </sheetViews>
  <sheetFormatPr defaultColWidth="8.85546875" defaultRowHeight="12.75" x14ac:dyDescent="0.2"/>
  <cols>
    <col min="3" max="3" width="10.42578125" customWidth="1"/>
    <col min="4" max="4" width="35.85546875" customWidth="1"/>
    <col min="5" max="5" width="10.85546875" customWidth="1"/>
    <col min="6" max="7" width="7.140625" customWidth="1"/>
    <col min="8" max="8" width="6" customWidth="1"/>
    <col min="9" max="9" width="1.28515625" customWidth="1"/>
    <col min="11" max="11" width="6" bestFit="1" customWidth="1"/>
    <col min="12" max="12" width="10" customWidth="1"/>
    <col min="13" max="13" width="11" customWidth="1"/>
    <col min="14" max="14" width="8.140625" hidden="1" customWidth="1"/>
    <col min="15" max="15" width="8" customWidth="1"/>
    <col min="16" max="16" width="8.140625" customWidth="1"/>
    <col min="17" max="17" width="3.85546875" customWidth="1"/>
    <col min="18" max="18" width="8.140625" customWidth="1"/>
    <col min="19" max="20" width="8.42578125" customWidth="1"/>
  </cols>
  <sheetData>
    <row r="1" spans="1:25" s="43" customFormat="1" ht="150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5" ht="15.75" x14ac:dyDescent="0.25">
      <c r="B2" s="14" t="s">
        <v>25</v>
      </c>
      <c r="C2" s="13">
        <v>12</v>
      </c>
      <c r="F2" s="91"/>
      <c r="G2" s="91"/>
      <c r="H2" s="91"/>
      <c r="I2" s="91"/>
      <c r="J2" s="91"/>
    </row>
    <row r="3" spans="1:25" x14ac:dyDescent="0.2">
      <c r="B3" s="41" t="s">
        <v>280</v>
      </c>
      <c r="C3" s="83">
        <v>0</v>
      </c>
      <c r="F3" s="91"/>
      <c r="G3" s="91"/>
      <c r="H3" s="91"/>
      <c r="I3" s="91"/>
      <c r="J3" s="18">
        <v>-360</v>
      </c>
    </row>
    <row r="4" spans="1:25" x14ac:dyDescent="0.2">
      <c r="B4" s="41" t="s">
        <v>281</v>
      </c>
      <c r="C4">
        <v>0</v>
      </c>
      <c r="J4" s="18">
        <v>0</v>
      </c>
      <c r="N4" s="128"/>
      <c r="O4" s="128"/>
      <c r="P4" s="128"/>
      <c r="Q4" s="128"/>
      <c r="R4" s="128"/>
      <c r="S4" s="128"/>
      <c r="T4" s="128"/>
    </row>
    <row r="5" spans="1:25" ht="51" x14ac:dyDescent="0.2">
      <c r="A5" s="16" t="s">
        <v>9</v>
      </c>
      <c r="B5" s="16" t="s">
        <v>0</v>
      </c>
      <c r="C5" s="16" t="s">
        <v>38</v>
      </c>
      <c r="D5" s="16" t="s">
        <v>1</v>
      </c>
      <c r="E5" s="16" t="s">
        <v>2</v>
      </c>
      <c r="F5" s="16" t="s">
        <v>32</v>
      </c>
      <c r="G5" s="16" t="s">
        <v>17</v>
      </c>
      <c r="H5" s="16" t="s">
        <v>47</v>
      </c>
      <c r="I5" s="16" t="s">
        <v>34</v>
      </c>
      <c r="J5" s="16" t="s">
        <v>5</v>
      </c>
      <c r="K5" s="16" t="s">
        <v>3</v>
      </c>
      <c r="L5" s="16" t="s">
        <v>6</v>
      </c>
      <c r="M5" s="16" t="s">
        <v>11</v>
      </c>
      <c r="N5" s="16" t="s">
        <v>23</v>
      </c>
      <c r="O5" s="16"/>
      <c r="P5" s="16"/>
      <c r="Q5" s="16"/>
      <c r="R5" s="16"/>
      <c r="S5" s="16"/>
      <c r="T5" s="16"/>
      <c r="V5">
        <v>11</v>
      </c>
      <c r="W5">
        <v>12</v>
      </c>
      <c r="X5">
        <v>13</v>
      </c>
      <c r="Y5">
        <v>14</v>
      </c>
    </row>
    <row r="6" spans="1:25" x14ac:dyDescent="0.2">
      <c r="A6" s="17">
        <v>1</v>
      </c>
      <c r="B6" s="11">
        <v>482</v>
      </c>
      <c r="C6" s="11">
        <v>4747</v>
      </c>
      <c r="D6" s="17" t="str">
        <f>IF(B6&lt;&gt;"",IFERROR(VLOOKUP(B6,SignOnSheet!$D$5:$N$18,7,FALSE),"NON_LISTED"),"")</f>
        <v>Charles Girard-Gary Hubach</v>
      </c>
      <c r="E6" s="18" t="str">
        <f>IF(B6&lt;&gt;"",IFERROR(VLOOKUP(B6,SignOnSheet!$D$5:$K$18,3,FALSE),"NON_LISTED"),"")</f>
        <v>Hobie Tiger 18</v>
      </c>
      <c r="F6" s="18">
        <f>IF(B6&lt;&gt;"",IFERROR(VLOOKUP(B6,SignOnSheet!$D$5:$K$18,4,FALSE),"NON_LISTED"),"")</f>
        <v>1</v>
      </c>
      <c r="G6" s="18" t="str">
        <f>IF(B6&lt;&gt;"",IFERROR(VLOOKUP(B6,SignOnSheet!$D$5:$K$18,5,FALSE),"NON_LISTED"),"")</f>
        <v>A</v>
      </c>
      <c r="H6" s="18">
        <f>IF(B6&lt;&gt;"",IFERROR(VLOOKUP(B6,SignOnSheet!$D$5:$K$18,6,FALSE),"NON_LISTED"),"")</f>
        <v>4</v>
      </c>
      <c r="I6" s="39">
        <f>IF(B6&lt;&gt;"",IFERROR(VLOOKUP(B6,SignOnSheet!$D$5:$K$18,2,FALSE),"NON_LISTED"),"")</f>
        <v>0</v>
      </c>
      <c r="J6" s="18">
        <f t="shared" ref="J6:J56" si="0">IFERROR(IF(LEFT(C6,1)&lt;&gt;"D",IFERROR(RIGHT(C6,2)+LEFT(RIGHT(C6,4),2)*60+(C6-RIGHT(C6,4))/10000*3600-IF(G6="B",$J$4,$J$3),""),"" ),"")</f>
        <v>3227</v>
      </c>
      <c r="K6" s="19">
        <f t="shared" ref="K6:K56" si="1">IF(C6&lt;&gt;"",IFERROR(IF(C6&gt;0,RANK(J6,IF(J$6:J$56&gt;0,J$6:J$56,),1)-COUNTIF(J$6:J$56,"=0"),IF(C6="",COUNT(J$6:J$56)+1,0)),0),"")</f>
        <v>1</v>
      </c>
      <c r="L6" s="19">
        <f t="shared" ref="L6:L56" si="2">IFERROR(IF(J6&lt;&gt;"",J6/F6,"")/H6,"")</f>
        <v>806.75</v>
      </c>
      <c r="M6" s="18">
        <f>IF(ISTEXT(C6),SignOnSheet!$U$22+1,IF(C6&lt;&gt;"",IFERROR(IF(L6&gt;0,RANK(L6,IF(L$6:L$56&gt;0,L$6:L$56,),1)-COUNTIF(L$6:L$56,"=0"),IF(L6&lt;&gt;"",SignOnSheet!$U$22+1,0)),0),""))</f>
        <v>1</v>
      </c>
      <c r="N6" s="20" t="e">
        <f>IF(#REF!=N$5,IF(L6="",MAX($L$6:$L$56)+1,L6),"")</f>
        <v>#REF!</v>
      </c>
      <c r="O6" s="20"/>
      <c r="P6" s="20"/>
      <c r="Q6" s="20"/>
      <c r="R6" s="18"/>
      <c r="S6" s="20"/>
      <c r="T6" s="18"/>
      <c r="U6" t="s">
        <v>7</v>
      </c>
    </row>
    <row r="7" spans="1:25" x14ac:dyDescent="0.2">
      <c r="A7" s="17">
        <v>2</v>
      </c>
      <c r="B7" s="11">
        <v>2650</v>
      </c>
      <c r="C7" s="11">
        <v>4749</v>
      </c>
      <c r="D7" s="17" t="str">
        <f>IF(B7&lt;&gt;"",IFERROR(VLOOKUP(B7,SignOnSheet!$D$5:$N$18,7,FALSE),"NON_LISTED"),"")</f>
        <v>Alistair Bush-Andrew Stanley</v>
      </c>
      <c r="E7" s="18" t="str">
        <f>IF(B7&lt;&gt;"",IFERROR(VLOOKUP(B7,SignOnSheet!$D$5:$K$18,3,FALSE),"NON_LISTED"),"")</f>
        <v>Hobie Tiger 18</v>
      </c>
      <c r="F7" s="18">
        <f>IF(B7&lt;&gt;"",IFERROR(VLOOKUP(B7,SignOnSheet!$D$5:$K$18,4,FALSE),"NON_LISTED"),"")</f>
        <v>1</v>
      </c>
      <c r="G7" s="18" t="str">
        <f>IF(B7&lt;&gt;"",IFERROR(VLOOKUP(B7,SignOnSheet!$D$5:$K$18,5,FALSE),"NON_LISTED"),"")</f>
        <v>A</v>
      </c>
      <c r="H7" s="18">
        <f>IF(B7&lt;&gt;"",IFERROR(VLOOKUP(B7,SignOnSheet!$D$5:$K$18,6,FALSE),"NON_LISTED"),"")</f>
        <v>4</v>
      </c>
      <c r="I7" s="39">
        <f>IF(B7&lt;&gt;"",IFERROR(VLOOKUP(B7,SignOnSheet!$D$5:$K$18,2,FALSE),"NON_LISTED"),"")</f>
        <v>0</v>
      </c>
      <c r="J7" s="18">
        <f t="shared" si="0"/>
        <v>3229</v>
      </c>
      <c r="K7" s="19">
        <f t="shared" si="1"/>
        <v>2</v>
      </c>
      <c r="L7" s="19">
        <f t="shared" si="2"/>
        <v>807.25</v>
      </c>
      <c r="M7" s="18">
        <f>IF(ISTEXT(C7),SignOnSheet!$U$22+1,IF(C7&lt;&gt;"",IFERROR(IF(L7&gt;0,RANK(L7,IF(L$6:L$56&gt;0,L$6:L$56,),1)-COUNTIF(L$6:L$56,"=0"),IF(L7&lt;&gt;"",SignOnSheet!$U$22+1,0)),0),""))</f>
        <v>2</v>
      </c>
      <c r="N7" s="20" t="e">
        <f>IF(#REF!=N$5,IF(L7="",MAX($L$6:$L$56)+1,L7),"")</f>
        <v>#REF!</v>
      </c>
      <c r="O7" s="20"/>
      <c r="P7" s="20"/>
      <c r="Q7" s="20"/>
      <c r="R7" s="18"/>
      <c r="S7" s="20"/>
      <c r="T7" s="18"/>
      <c r="U7" t="s">
        <v>13</v>
      </c>
    </row>
    <row r="8" spans="1:25" x14ac:dyDescent="0.2">
      <c r="A8" s="17">
        <f t="shared" ref="A8:A56" si="3">A7+1</f>
        <v>3</v>
      </c>
      <c r="B8" s="11">
        <v>2643</v>
      </c>
      <c r="C8" s="11">
        <v>4852</v>
      </c>
      <c r="D8" s="17" t="str">
        <f>IF(B8&lt;&gt;"",IFERROR(VLOOKUP(B8,SignOnSheet!$D$5:$N$18,7,FALSE),"NON_LISTED"),"")</f>
        <v>Paresh Patel-Matt Olivier</v>
      </c>
      <c r="E8" s="18" t="str">
        <f>IF(B8&lt;&gt;"",IFERROR(VLOOKUP(B8,SignOnSheet!$D$5:$K$18,3,FALSE),"NON_LISTED"),"")</f>
        <v>Hobie Tiger 18</v>
      </c>
      <c r="F8" s="18">
        <f>IF(B8&lt;&gt;"",IFERROR(VLOOKUP(B8,SignOnSheet!$D$5:$K$18,4,FALSE),"NON_LISTED"),"")</f>
        <v>1</v>
      </c>
      <c r="G8" s="18" t="str">
        <f>IF(B8&lt;&gt;"",IFERROR(VLOOKUP(B8,SignOnSheet!$D$5:$K$18,5,FALSE),"NON_LISTED"),"")</f>
        <v>A</v>
      </c>
      <c r="H8" s="18">
        <f>IF(B8&lt;&gt;"",IFERROR(VLOOKUP(B8,SignOnSheet!$D$5:$K$18,6,FALSE),"NON_LISTED"),"")</f>
        <v>4</v>
      </c>
      <c r="I8" s="39">
        <f>IF(B8&lt;&gt;"",IFERROR(VLOOKUP(B8,SignOnSheet!$D$5:$K$18,2,FALSE),"NON_LISTED"),"")</f>
        <v>0</v>
      </c>
      <c r="J8" s="18">
        <f t="shared" si="0"/>
        <v>3292</v>
      </c>
      <c r="K8" s="19">
        <f t="shared" si="1"/>
        <v>3</v>
      </c>
      <c r="L8" s="19">
        <f t="shared" si="2"/>
        <v>823</v>
      </c>
      <c r="M8" s="18">
        <f>IF(ISTEXT(C8),SignOnSheet!$U$22+1,IF(C8&lt;&gt;"",IFERROR(IF(L8&gt;0,RANK(L8,IF(L$6:L$56&gt;0,L$6:L$56,),1)-COUNTIF(L$6:L$56,"=0"),IF(L8&lt;&gt;"",SignOnSheet!$U$22+1,0)),0),""))</f>
        <v>3</v>
      </c>
      <c r="N8" s="20" t="e">
        <f>IF(#REF!=N$5,IF(L8="",MAX($L$6:$L$56)+1,L8),"")</f>
        <v>#REF!</v>
      </c>
      <c r="O8" s="20"/>
      <c r="P8" s="20"/>
      <c r="Q8" s="20"/>
      <c r="R8" s="18"/>
      <c r="S8" s="20"/>
      <c r="T8" s="18"/>
      <c r="U8" t="s">
        <v>14</v>
      </c>
      <c r="V8" t="s">
        <v>15</v>
      </c>
    </row>
    <row r="9" spans="1:25" x14ac:dyDescent="0.2">
      <c r="A9" s="17">
        <f t="shared" si="3"/>
        <v>4</v>
      </c>
      <c r="B9" s="11">
        <v>2645</v>
      </c>
      <c r="C9" s="11">
        <v>4958</v>
      </c>
      <c r="D9" s="17" t="str">
        <f>IF(B9&lt;&gt;"",IFERROR(VLOOKUP(B9,SignOnSheet!$D$5:$N$18,7,FALSE),"NON_LISTED"),"")</f>
        <v>Mike Goodyer-Kyle Boman</v>
      </c>
      <c r="E9" s="18" t="str">
        <f>IF(B9&lt;&gt;"",IFERROR(VLOOKUP(B9,SignOnSheet!$D$5:$K$18,3,FALSE),"NON_LISTED"),"")</f>
        <v>Hobie Tiger 18</v>
      </c>
      <c r="F9" s="18">
        <f>IF(B9&lt;&gt;"",IFERROR(VLOOKUP(B9,SignOnSheet!$D$5:$K$18,4,FALSE),"NON_LISTED"),"")</f>
        <v>1</v>
      </c>
      <c r="G9" s="18" t="str">
        <f>IF(B9&lt;&gt;"",IFERROR(VLOOKUP(B9,SignOnSheet!$D$5:$K$18,5,FALSE),"NON_LISTED"),"")</f>
        <v>A</v>
      </c>
      <c r="H9" s="18">
        <f>IF(B9&lt;&gt;"",IFERROR(VLOOKUP(B9,SignOnSheet!$D$5:$K$18,6,FALSE),"NON_LISTED"),"")</f>
        <v>4</v>
      </c>
      <c r="I9" s="39">
        <f>IF(B9&lt;&gt;"",IFERROR(VLOOKUP(B9,SignOnSheet!$D$5:$K$18,2,FALSE),"NON_LISTED"),"")</f>
        <v>0</v>
      </c>
      <c r="J9" s="18">
        <f t="shared" si="0"/>
        <v>3358</v>
      </c>
      <c r="K9" s="19">
        <f t="shared" si="1"/>
        <v>4</v>
      </c>
      <c r="L9" s="19">
        <f t="shared" si="2"/>
        <v>839.5</v>
      </c>
      <c r="M9" s="18">
        <f>IF(ISTEXT(C9),SignOnSheet!$U$22+1,IF(C9&lt;&gt;"",IFERROR(IF(L9&gt;0,RANK(L9,IF(L$6:L$56&gt;0,L$6:L$56,),1)-COUNTIF(L$6:L$56,"=0"),IF(L9&lt;&gt;"",SignOnSheet!$U$22+1,0)),0),""))</f>
        <v>4</v>
      </c>
      <c r="N9" s="20" t="e">
        <f>IF(#REF!=N$5,IF(L9="",MAX($L$6:$L$56)+1,L9),"")</f>
        <v>#REF!</v>
      </c>
      <c r="O9" s="20"/>
      <c r="P9" s="20"/>
      <c r="Q9" s="20"/>
      <c r="R9" s="18"/>
      <c r="S9" s="20"/>
      <c r="T9" s="18"/>
      <c r="U9" t="s">
        <v>16</v>
      </c>
    </row>
    <row r="10" spans="1:25" x14ac:dyDescent="0.2">
      <c r="A10" s="17">
        <f t="shared" si="3"/>
        <v>5</v>
      </c>
      <c r="B10" s="11">
        <v>2751</v>
      </c>
      <c r="C10" s="11">
        <v>5148</v>
      </c>
      <c r="D10" s="17" t="str">
        <f>IF(B10&lt;&gt;"",IFERROR(VLOOKUP(B10,SignOnSheet!$D$5:$N$18,7,FALSE),"NON_LISTED"),"")</f>
        <v>Jason Reuben-Adam Lovett</v>
      </c>
      <c r="E10" s="18" t="str">
        <f>IF(B10&lt;&gt;"",IFERROR(VLOOKUP(B10,SignOnSheet!$D$5:$K$18,3,FALSE),"NON_LISTED"),"")</f>
        <v>Hobie Tiger 18</v>
      </c>
      <c r="F10" s="18">
        <f>IF(B10&lt;&gt;"",IFERROR(VLOOKUP(B10,SignOnSheet!$D$5:$K$18,4,FALSE),"NON_LISTED"),"")</f>
        <v>1</v>
      </c>
      <c r="G10" s="18" t="str">
        <f>IF(B10&lt;&gt;"",IFERROR(VLOOKUP(B10,SignOnSheet!$D$5:$K$18,5,FALSE),"NON_LISTED"),"")</f>
        <v>A</v>
      </c>
      <c r="H10" s="18">
        <f>IF(B10&lt;&gt;"",IFERROR(VLOOKUP(B10,SignOnSheet!$D$5:$K$18,6,FALSE),"NON_LISTED"),"")</f>
        <v>4</v>
      </c>
      <c r="I10" s="39">
        <f>IF(B10&lt;&gt;"",IFERROR(VLOOKUP(B10,SignOnSheet!$D$5:$K$18,2,FALSE),"NON_LISTED"),"")</f>
        <v>0</v>
      </c>
      <c r="J10" s="18">
        <f t="shared" si="0"/>
        <v>3468</v>
      </c>
      <c r="K10" s="19">
        <f t="shared" si="1"/>
        <v>5</v>
      </c>
      <c r="L10" s="19">
        <f t="shared" si="2"/>
        <v>867</v>
      </c>
      <c r="M10" s="18">
        <f>IF(ISTEXT(C10),SignOnSheet!$U$22+1,IF(C10&lt;&gt;"",IFERROR(IF(L10&gt;0,RANK(L10,IF(L$6:L$56&gt;0,L$6:L$56,),1)-COUNTIF(L$6:L$56,"=0"),IF(L10&lt;&gt;"",SignOnSheet!$U$22+1,0)),0),""))</f>
        <v>5</v>
      </c>
      <c r="N10" s="20" t="e">
        <f>IF(#REF!=N$5,IF(L10="",MAX($L$6:$L$56)+1,L10),"")</f>
        <v>#REF!</v>
      </c>
      <c r="O10" s="20"/>
      <c r="P10" s="20"/>
      <c r="Q10" s="20"/>
      <c r="R10" s="18"/>
      <c r="S10" s="20"/>
      <c r="T10" s="18"/>
    </row>
    <row r="11" spans="1:25" x14ac:dyDescent="0.2">
      <c r="A11" s="17">
        <f t="shared" si="3"/>
        <v>6</v>
      </c>
      <c r="B11" s="11">
        <v>2742</v>
      </c>
      <c r="C11" s="11">
        <v>5309</v>
      </c>
      <c r="D11" s="17" t="str">
        <f>IF(B11&lt;&gt;"",IFERROR(VLOOKUP(B11,SignOnSheet!$D$5:$N$18,7,FALSE),"NON_LISTED"),"")</f>
        <v>Roland van de Ven-Peter Scheren</v>
      </c>
      <c r="E11" s="18" t="str">
        <f>IF(B11&lt;&gt;"",IFERROR(VLOOKUP(B11,SignOnSheet!$D$5:$K$18,3,FALSE),"NON_LISTED"),"")</f>
        <v>Hobie Tiger 18</v>
      </c>
      <c r="F11" s="18">
        <f>IF(B11&lt;&gt;"",IFERROR(VLOOKUP(B11,SignOnSheet!$D$5:$K$18,4,FALSE),"NON_LISTED"),"")</f>
        <v>1</v>
      </c>
      <c r="G11" s="18" t="str">
        <f>IF(B11&lt;&gt;"",IFERROR(VLOOKUP(B11,SignOnSheet!$D$5:$K$18,5,FALSE),"NON_LISTED"),"")</f>
        <v>A</v>
      </c>
      <c r="H11" s="18">
        <f>IF(B11&lt;&gt;"",IFERROR(VLOOKUP(B11,SignOnSheet!$D$5:$K$18,6,FALSE),"NON_LISTED"),"")</f>
        <v>4</v>
      </c>
      <c r="I11" s="39">
        <f>IF(B11&lt;&gt;"",IFERROR(VLOOKUP(B11,SignOnSheet!$D$5:$K$18,2,FALSE),"NON_LISTED"),"")</f>
        <v>0</v>
      </c>
      <c r="J11" s="18">
        <f t="shared" si="0"/>
        <v>3549</v>
      </c>
      <c r="K11" s="19">
        <f t="shared" si="1"/>
        <v>6</v>
      </c>
      <c r="L11" s="19">
        <f t="shared" si="2"/>
        <v>887.25</v>
      </c>
      <c r="M11" s="18">
        <f>IF(ISTEXT(C11),SignOnSheet!$U$22+1,IF(C11&lt;&gt;"",IFERROR(IF(L11&gt;0,RANK(L11,IF(L$6:L$56&gt;0,L$6:L$56,),1)-COUNTIF(L$6:L$56,"=0"),IF(L11&lt;&gt;"",SignOnSheet!$U$22+1,0)),0),""))</f>
        <v>6</v>
      </c>
      <c r="N11" s="20" t="e">
        <f>IF(#REF!=N$5,IF(L11="",MAX($L$6:$L$56)+1,L11),"")</f>
        <v>#REF!</v>
      </c>
      <c r="O11" s="20"/>
      <c r="P11" s="20"/>
      <c r="Q11" s="20"/>
      <c r="R11" s="18"/>
      <c r="S11" s="20"/>
      <c r="T11" s="18"/>
    </row>
    <row r="12" spans="1:25" x14ac:dyDescent="0.2">
      <c r="A12" s="17">
        <f t="shared" si="3"/>
        <v>7</v>
      </c>
      <c r="B12" s="11">
        <v>2471</v>
      </c>
      <c r="C12" s="11">
        <v>5448</v>
      </c>
      <c r="D12" s="17" t="str">
        <f>IF(B12&lt;&gt;"",IFERROR(VLOOKUP(B12,SignOnSheet!$D$5:$N$18,7,FALSE),"NON_LISTED"),"")</f>
        <v>Mark Henderson-Shane Rumbold</v>
      </c>
      <c r="E12" s="18" t="str">
        <f>IF(B12&lt;&gt;"",IFERROR(VLOOKUP(B12,SignOnSheet!$D$5:$K$18,3,FALSE),"NON_LISTED"),"")</f>
        <v>Hobie Tiger 18</v>
      </c>
      <c r="F12" s="18">
        <f>IF(B12&lt;&gt;"",IFERROR(VLOOKUP(B12,SignOnSheet!$D$5:$K$18,4,FALSE),"NON_LISTED"),"")</f>
        <v>1</v>
      </c>
      <c r="G12" s="18" t="str">
        <f>IF(B12&lt;&gt;"",IFERROR(VLOOKUP(B12,SignOnSheet!$D$5:$K$18,5,FALSE),"NON_LISTED"),"")</f>
        <v>A</v>
      </c>
      <c r="H12" s="18">
        <f>IF(B12&lt;&gt;"",IFERROR(VLOOKUP(B12,SignOnSheet!$D$5:$K$18,6,FALSE),"NON_LISTED"),"")</f>
        <v>4</v>
      </c>
      <c r="I12" s="39">
        <f>IF(B12&lt;&gt;"",IFERROR(VLOOKUP(B12,SignOnSheet!$D$5:$K$18,2,FALSE),"NON_LISTED"),"")</f>
        <v>0</v>
      </c>
      <c r="J12" s="18">
        <f t="shared" si="0"/>
        <v>3648</v>
      </c>
      <c r="K12" s="19">
        <f t="shared" si="1"/>
        <v>7</v>
      </c>
      <c r="L12" s="19">
        <f t="shared" si="2"/>
        <v>912</v>
      </c>
      <c r="M12" s="18">
        <f>IF(ISTEXT(C12),SignOnSheet!$U$22+1,IF(C12&lt;&gt;"",IFERROR(IF(L12&gt;0,RANK(L12,IF(L$6:L$56&gt;0,L$6:L$56,),1)-COUNTIF(L$6:L$56,"=0"),IF(L12&lt;&gt;"",SignOnSheet!$U$22+1,0)),0),""))</f>
        <v>7</v>
      </c>
      <c r="N12" s="20" t="e">
        <f>IF(#REF!=N$5,IF(L12="",MAX($L$6:$L$56)+1,L12),"")</f>
        <v>#REF!</v>
      </c>
      <c r="O12" s="20"/>
      <c r="P12" s="20"/>
      <c r="Q12" s="20"/>
      <c r="R12" s="18"/>
      <c r="S12" s="20"/>
      <c r="T12" s="18"/>
    </row>
    <row r="13" spans="1:25" x14ac:dyDescent="0.2">
      <c r="A13" s="17">
        <f t="shared" si="3"/>
        <v>8</v>
      </c>
      <c r="B13" s="11">
        <v>1659</v>
      </c>
      <c r="C13" s="11">
        <v>5500</v>
      </c>
      <c r="D13" s="17" t="str">
        <f>IF(B13&lt;&gt;"",IFERROR(VLOOKUP(B13,SignOnSheet!$D$5:$N$18,7,FALSE),"NON_LISTED"),"")</f>
        <v>Michael Sulzer-Andreas Schmidt</v>
      </c>
      <c r="E13" s="18" t="str">
        <f>IF(B13&lt;&gt;"",IFERROR(VLOOKUP(B13,SignOnSheet!$D$5:$K$18,3,FALSE),"NON_LISTED"),"")</f>
        <v>Nacra F18 Infusion</v>
      </c>
      <c r="F13" s="18">
        <f>IF(B13&lt;&gt;"",IFERROR(VLOOKUP(B13,SignOnSheet!$D$5:$K$18,4,FALSE),"NON_LISTED"),"")</f>
        <v>1</v>
      </c>
      <c r="G13" s="18" t="str">
        <f>IF(B13&lt;&gt;"",IFERROR(VLOOKUP(B13,SignOnSheet!$D$5:$K$18,5,FALSE),"NON_LISTED"),"")</f>
        <v>A</v>
      </c>
      <c r="H13" s="18">
        <f>IF(B13&lt;&gt;"",IFERROR(VLOOKUP(B13,SignOnSheet!$D$5:$K$18,6,FALSE),"NON_LISTED"),"")</f>
        <v>4</v>
      </c>
      <c r="I13" s="39">
        <f>IF(B13&lt;&gt;"",IFERROR(VLOOKUP(B13,SignOnSheet!$D$5:$K$18,2,FALSE),"NON_LISTED"),"")</f>
        <v>0</v>
      </c>
      <c r="J13" s="18">
        <f t="shared" si="0"/>
        <v>3660</v>
      </c>
      <c r="K13" s="19">
        <f t="shared" si="1"/>
        <v>8</v>
      </c>
      <c r="L13" s="19">
        <f t="shared" si="2"/>
        <v>915</v>
      </c>
      <c r="M13" s="18">
        <f>IF(ISTEXT(C13),SignOnSheet!$U$22+1,IF(C13&lt;&gt;"",IFERROR(IF(L13&gt;0,RANK(L13,IF(L$6:L$56&gt;0,L$6:L$56,),1)-COUNTIF(L$6:L$56,"=0"),IF(L13&lt;&gt;"",SignOnSheet!$U$22+1,0)),0),""))</f>
        <v>8</v>
      </c>
      <c r="N13" s="20" t="e">
        <f>IF(#REF!=N$5,IF(L13="",MAX($L$6:$L$56)+1,L13),"")</f>
        <v>#REF!</v>
      </c>
      <c r="O13" s="20"/>
      <c r="P13" s="20"/>
      <c r="Q13" s="20"/>
      <c r="R13" s="18"/>
      <c r="S13" s="20"/>
      <c r="T13" s="18"/>
      <c r="V13" t="e">
        <f>(L6&gt;0)+(#REF!=$N$5)</f>
        <v>#REF!</v>
      </c>
    </row>
    <row r="14" spans="1:25" x14ac:dyDescent="0.2">
      <c r="A14" s="17">
        <f t="shared" si="3"/>
        <v>9</v>
      </c>
      <c r="B14" s="11"/>
      <c r="C14" s="11"/>
      <c r="D14" s="17" t="str">
        <f>IF(B14&lt;&gt;"",IFERROR(VLOOKUP(B14,SignOnSheet!$D$5:$N$18,7,FALSE),"NON_LISTED"),"")</f>
        <v/>
      </c>
      <c r="E14" s="18" t="str">
        <f>IF(B14&lt;&gt;"",IFERROR(VLOOKUP(B14,SignOnSheet!$D$5:$K$18,3,FALSE),"NON_LISTED"),"")</f>
        <v/>
      </c>
      <c r="F14" s="18" t="str">
        <f>IF(B14&lt;&gt;"",IFERROR(VLOOKUP(B14,SignOnSheet!$D$5:$K$18,4,FALSE),"NON_LISTED"),"")</f>
        <v/>
      </c>
      <c r="G14" s="18" t="str">
        <f>IF(B14&lt;&gt;"",IFERROR(VLOOKUP(B14,SignOnSheet!$D$5:$K$18,5,FALSE),"NON_LISTED"),"")</f>
        <v/>
      </c>
      <c r="H14" s="18" t="str">
        <f>IF(B14&lt;&gt;"",IFERROR(VLOOKUP(B14,SignOnSheet!$D$5:$K$18,6,FALSE),"NON_LISTED"),"")</f>
        <v/>
      </c>
      <c r="I14" s="39" t="str">
        <f>IF(B14&lt;&gt;"",IFERROR(VLOOKUP(B14,SignOnSheet!$D$5:$K$18,2,FALSE),"NON_LISTED"),"")</f>
        <v/>
      </c>
      <c r="J14" s="18" t="str">
        <f t="shared" si="0"/>
        <v/>
      </c>
      <c r="K14" s="19" t="str">
        <f t="shared" si="1"/>
        <v/>
      </c>
      <c r="L14" s="19" t="str">
        <f t="shared" si="2"/>
        <v/>
      </c>
      <c r="M14" s="18" t="str">
        <f>IF(ISTEXT(C14),SignOnSheet!$U$22+1,IF(C14&lt;&gt;"",IFERROR(IF(L14&gt;0,RANK(L14,IF(L$6:L$56&gt;0,L$6:L$56,),1)-COUNTIF(L$6:L$56,"=0"),IF(L14&lt;&gt;"",SignOnSheet!$U$22+1,0)),0),""))</f>
        <v/>
      </c>
      <c r="N14" s="20" t="e">
        <f>IF(#REF!=N$5,IF(L14="",MAX($L$6:$L$56)+1,L14),"")</f>
        <v>#REF!</v>
      </c>
      <c r="O14" s="20"/>
      <c r="P14" s="20"/>
      <c r="Q14" s="20"/>
      <c r="R14" s="18"/>
      <c r="S14" s="20"/>
      <c r="T14" s="18"/>
    </row>
    <row r="15" spans="1:25" x14ac:dyDescent="0.2">
      <c r="A15" s="17">
        <f t="shared" si="3"/>
        <v>10</v>
      </c>
      <c r="B15" s="11"/>
      <c r="C15" s="11"/>
      <c r="D15" s="17" t="str">
        <f>IF(B15&lt;&gt;"",IFERROR(VLOOKUP(B15,SignOnSheet!$D$5:$N$18,7,FALSE),"NON_LISTED"),"")</f>
        <v/>
      </c>
      <c r="E15" s="18" t="str">
        <f>IF(B15&lt;&gt;"",IFERROR(VLOOKUP(B15,SignOnSheet!$D$5:$K$18,3,FALSE),"NON_LISTED"),"")</f>
        <v/>
      </c>
      <c r="F15" s="18" t="str">
        <f>IF(B15&lt;&gt;"",IFERROR(VLOOKUP(B15,SignOnSheet!$D$5:$K$18,4,FALSE),"NON_LISTED"),"")</f>
        <v/>
      </c>
      <c r="G15" s="18" t="str">
        <f>IF(B15&lt;&gt;"",IFERROR(VLOOKUP(B15,SignOnSheet!$D$5:$K$18,5,FALSE),"NON_LISTED"),"")</f>
        <v/>
      </c>
      <c r="H15" s="18" t="str">
        <f>IF(B15&lt;&gt;"",IFERROR(VLOOKUP(B15,SignOnSheet!$D$5:$K$18,6,FALSE),"NON_LISTED"),"")</f>
        <v/>
      </c>
      <c r="I15" s="39" t="str">
        <f>IF(B15&lt;&gt;"",IFERROR(VLOOKUP(B15,SignOnSheet!$D$5:$K$18,2,FALSE),"NON_LISTED"),"")</f>
        <v/>
      </c>
      <c r="J15" s="18" t="str">
        <f t="shared" si="0"/>
        <v/>
      </c>
      <c r="K15" s="19" t="str">
        <f t="shared" si="1"/>
        <v/>
      </c>
      <c r="L15" s="19" t="str">
        <f t="shared" si="2"/>
        <v/>
      </c>
      <c r="M15" s="18" t="str">
        <f>IF(ISTEXT(C15),SignOnSheet!$U$22+1,IF(C15&lt;&gt;"",IFERROR(IF(L15&gt;0,RANK(L15,IF(L$6:L$56&gt;0,L$6:L$56,),1)-COUNTIF(L$6:L$56,"=0"),IF(L15&lt;&gt;"",SignOnSheet!$U$22+1,0)),0),""))</f>
        <v/>
      </c>
      <c r="N15" s="20" t="e">
        <f>IF(#REF!=N$5,IF(L15="",MAX($L$6:$L$56)+1,L15),"")</f>
        <v>#REF!</v>
      </c>
      <c r="O15" s="20"/>
      <c r="P15" s="20"/>
      <c r="Q15" s="20"/>
      <c r="R15" s="18"/>
      <c r="S15" s="20"/>
      <c r="T15" s="18"/>
    </row>
    <row r="16" spans="1:25" x14ac:dyDescent="0.2">
      <c r="A16" s="17">
        <f t="shared" si="3"/>
        <v>11</v>
      </c>
      <c r="B16" s="11"/>
      <c r="C16" s="11"/>
      <c r="D16" s="17" t="str">
        <f>IF(B16&lt;&gt;"",IFERROR(VLOOKUP(B16,SignOnSheet!$D$5:$N$18,7,FALSE),"NON_LISTED"),"")</f>
        <v/>
      </c>
      <c r="E16" s="18" t="str">
        <f>IF(B16&lt;&gt;"",IFERROR(VLOOKUP(B16,SignOnSheet!$D$5:$K$18,3,FALSE),"NON_LISTED"),"")</f>
        <v/>
      </c>
      <c r="F16" s="18" t="str">
        <f>IF(B16&lt;&gt;"",IFERROR(VLOOKUP(B16,SignOnSheet!$D$5:$K$18,4,FALSE),"NON_LISTED"),"")</f>
        <v/>
      </c>
      <c r="G16" s="18" t="str">
        <f>IF(B16&lt;&gt;"",IFERROR(VLOOKUP(B16,SignOnSheet!$D$5:$K$18,5,FALSE),"NON_LISTED"),"")</f>
        <v/>
      </c>
      <c r="H16" s="18" t="str">
        <f>IF(B16&lt;&gt;"",IFERROR(VLOOKUP(B16,SignOnSheet!$D$5:$K$18,6,FALSE),"NON_LISTED"),"")</f>
        <v/>
      </c>
      <c r="I16" s="39" t="str">
        <f>IF(B16&lt;&gt;"",IFERROR(VLOOKUP(B16,SignOnSheet!$D$5:$K$18,2,FALSE),"NON_LISTED"),"")</f>
        <v/>
      </c>
      <c r="J16" s="18" t="str">
        <f t="shared" si="0"/>
        <v/>
      </c>
      <c r="K16" s="19" t="str">
        <f t="shared" si="1"/>
        <v/>
      </c>
      <c r="L16" s="19" t="str">
        <f t="shared" si="2"/>
        <v/>
      </c>
      <c r="M16" s="18" t="str">
        <f>IF(ISTEXT(C16),SignOnSheet!$U$22+1,IF(C16&lt;&gt;"",IFERROR(IF(L16&gt;0,RANK(L16,IF(L$6:L$56&gt;0,L$6:L$56,),1)-COUNTIF(L$6:L$56,"=0"),IF(L16&lt;&gt;"",SignOnSheet!$U$22+1,0)),0),""))</f>
        <v/>
      </c>
      <c r="N16" s="20" t="e">
        <f>IF(#REF!=N$5,IF(L16="",MAX($L$6:$L$56)+1,L16),"")</f>
        <v>#REF!</v>
      </c>
      <c r="O16" s="20"/>
      <c r="P16" s="20"/>
      <c r="Q16" s="20"/>
      <c r="R16" s="18"/>
      <c r="S16" s="20"/>
      <c r="T16" s="18"/>
    </row>
    <row r="17" spans="1:20" x14ac:dyDescent="0.2">
      <c r="A17" s="17">
        <f t="shared" si="3"/>
        <v>12</v>
      </c>
      <c r="B17" s="11"/>
      <c r="C17" s="11"/>
      <c r="D17" s="17" t="str">
        <f>IF(B17&lt;&gt;"",IFERROR(VLOOKUP(B17,SignOnSheet!$D$5:$N$18,7,FALSE),"NON_LISTED"),"")</f>
        <v/>
      </c>
      <c r="E17" s="18" t="str">
        <f>IF(B17&lt;&gt;"",IFERROR(VLOOKUP(B17,SignOnSheet!$D$5:$K$18,3,FALSE),"NON_LISTED"),"")</f>
        <v/>
      </c>
      <c r="F17" s="18" t="str">
        <f>IF(B17&lt;&gt;"",IFERROR(VLOOKUP(B17,SignOnSheet!$D$5:$K$18,4,FALSE),"NON_LISTED"),"")</f>
        <v/>
      </c>
      <c r="G17" s="18" t="str">
        <f>IF(B17&lt;&gt;"",IFERROR(VLOOKUP(B17,SignOnSheet!$D$5:$K$18,5,FALSE),"NON_LISTED"),"")</f>
        <v/>
      </c>
      <c r="H17" s="18" t="str">
        <f>IF(B17&lt;&gt;"",IFERROR(VLOOKUP(B17,SignOnSheet!$D$5:$K$18,6,FALSE),"NON_LISTED"),"")</f>
        <v/>
      </c>
      <c r="I17" s="39" t="str">
        <f>IF(B17&lt;&gt;"",IFERROR(VLOOKUP(B17,SignOnSheet!$D$5:$K$18,2,FALSE),"NON_LISTED"),"")</f>
        <v/>
      </c>
      <c r="J17" s="18" t="str">
        <f t="shared" si="0"/>
        <v/>
      </c>
      <c r="K17" s="19" t="str">
        <f t="shared" si="1"/>
        <v/>
      </c>
      <c r="L17" s="19" t="str">
        <f t="shared" si="2"/>
        <v/>
      </c>
      <c r="M17" s="18" t="str">
        <f>IF(ISTEXT(C17),SignOnSheet!$U$22+1,IF(C17&lt;&gt;"",IFERROR(IF(L17&gt;0,RANK(L17,IF(L$6:L$56&gt;0,L$6:L$56,),1)-COUNTIF(L$6:L$56,"=0"),IF(L17&lt;&gt;"",SignOnSheet!$U$22+1,0)),0),""))</f>
        <v/>
      </c>
      <c r="N17" s="20" t="e">
        <f>IF(#REF!=N$5,IF(L17="",MAX($L$6:$L$56)+1,L17),"")</f>
        <v>#REF!</v>
      </c>
      <c r="O17" s="20"/>
      <c r="P17" s="20"/>
      <c r="Q17" s="20"/>
      <c r="R17" s="18"/>
      <c r="S17" s="20"/>
      <c r="T17" s="18"/>
    </row>
    <row r="18" spans="1:20" x14ac:dyDescent="0.2">
      <c r="A18" s="17">
        <f t="shared" si="3"/>
        <v>13</v>
      </c>
      <c r="B18" s="35"/>
      <c r="C18" s="35"/>
      <c r="D18" s="17" t="str">
        <f>IF(B18&lt;&gt;"",IFERROR(VLOOKUP(B18,SignOnSheet!$D$5:$N$18,7,FALSE),"NON_LISTED"),"")</f>
        <v/>
      </c>
      <c r="E18" s="18" t="str">
        <f>IF(B18&lt;&gt;"",IFERROR(VLOOKUP(B18,SignOnSheet!$D$5:$K$18,3,FALSE),"NON_LISTED"),"")</f>
        <v/>
      </c>
      <c r="F18" s="18" t="str">
        <f>IF(B18&lt;&gt;"",IFERROR(VLOOKUP(B18,SignOnSheet!$D$5:$K$18,4,FALSE),"NON_LISTED"),"")</f>
        <v/>
      </c>
      <c r="G18" s="18" t="str">
        <f>IF(B18&lt;&gt;"",IFERROR(VLOOKUP(B18,SignOnSheet!$D$5:$K$18,5,FALSE),"NON_LISTED"),"")</f>
        <v/>
      </c>
      <c r="H18" s="18" t="str">
        <f>IF(B18&lt;&gt;"",IFERROR(VLOOKUP(B18,SignOnSheet!$D$5:$K$18,6,FALSE),"NON_LISTED"),"")</f>
        <v/>
      </c>
      <c r="I18" s="39" t="str">
        <f>IF(B18&lt;&gt;"",IFERROR(VLOOKUP(B18,SignOnSheet!$D$5:$K$18,2,FALSE),"NON_LISTED"),"")</f>
        <v/>
      </c>
      <c r="J18" s="18" t="str">
        <f t="shared" si="0"/>
        <v/>
      </c>
      <c r="K18" s="19" t="str">
        <f t="shared" si="1"/>
        <v/>
      </c>
      <c r="L18" s="19" t="str">
        <f t="shared" si="2"/>
        <v/>
      </c>
      <c r="M18" s="18" t="str">
        <f>IF(ISTEXT(C18),SignOnSheet!$U$22+1,IF(C18&lt;&gt;"",IFERROR(IF(L18&gt;0,RANK(L18,IF(L$6:L$56&gt;0,L$6:L$56,),1)-COUNTIF(L$6:L$56,"=0"),IF(L18&lt;&gt;"",SignOnSheet!$U$22+1,0)),0),""))</f>
        <v/>
      </c>
      <c r="N18" s="20" t="e">
        <f>IF(#REF!=N$5,IF(L18="",MAX($L$6:$L$56)+1,L18),"")</f>
        <v>#REF!</v>
      </c>
      <c r="O18" s="20"/>
      <c r="P18" s="20"/>
      <c r="Q18" s="20"/>
      <c r="R18" s="18"/>
      <c r="S18" s="20"/>
      <c r="T18" s="18"/>
    </row>
    <row r="19" spans="1:20" x14ac:dyDescent="0.2">
      <c r="A19" s="17">
        <f t="shared" si="3"/>
        <v>14</v>
      </c>
      <c r="B19" s="11"/>
      <c r="C19" s="11"/>
      <c r="D19" s="17" t="str">
        <f>IF(B19&lt;&gt;"",IFERROR(VLOOKUP(B19,SignOnSheet!$D$5:$N$18,7,FALSE),"NON_LISTED"),"")</f>
        <v/>
      </c>
      <c r="E19" s="18" t="str">
        <f>IF(B19&lt;&gt;"",IFERROR(VLOOKUP(B19,SignOnSheet!$D$5:$K$18,3,FALSE),"NON_LISTED"),"")</f>
        <v/>
      </c>
      <c r="F19" s="18" t="str">
        <f>IF(B19&lt;&gt;"",IFERROR(VLOOKUP(B19,SignOnSheet!$D$5:$K$18,4,FALSE),"NON_LISTED"),"")</f>
        <v/>
      </c>
      <c r="G19" s="18" t="str">
        <f>IF(B19&lt;&gt;"",IFERROR(VLOOKUP(B19,SignOnSheet!$D$5:$K$18,5,FALSE),"NON_LISTED"),"")</f>
        <v/>
      </c>
      <c r="H19" s="18" t="str">
        <f>IF(B19&lt;&gt;"",IFERROR(VLOOKUP(B19,SignOnSheet!$D$5:$K$18,6,FALSE),"NON_LISTED"),"")</f>
        <v/>
      </c>
      <c r="I19" s="39" t="str">
        <f>IF(B19&lt;&gt;"",IFERROR(VLOOKUP(B19,SignOnSheet!$D$5:$K$18,2,FALSE),"NON_LISTED"),"")</f>
        <v/>
      </c>
      <c r="J19" s="18" t="str">
        <f t="shared" si="0"/>
        <v/>
      </c>
      <c r="K19" s="19" t="str">
        <f t="shared" si="1"/>
        <v/>
      </c>
      <c r="L19" s="19" t="str">
        <f t="shared" si="2"/>
        <v/>
      </c>
      <c r="M19" s="18" t="str">
        <f>IF(ISTEXT(C19),SignOnSheet!$U$22+1,IF(C19&lt;&gt;"",IFERROR(IF(L19&gt;0,RANK(L19,IF(L$6:L$56&gt;0,L$6:L$56,),1)-COUNTIF(L$6:L$56,"=0"),IF(L19&lt;&gt;"",SignOnSheet!$U$22+1,0)),0),""))</f>
        <v/>
      </c>
      <c r="N19" s="20" t="e">
        <f>IF(#REF!=N$5,IF(L19="",MAX($L$6:$L$56)+1,L19),"")</f>
        <v>#REF!</v>
      </c>
      <c r="O19" s="20"/>
      <c r="P19" s="20"/>
      <c r="Q19" s="20"/>
      <c r="R19" s="18"/>
      <c r="S19" s="20"/>
      <c r="T19" s="18"/>
    </row>
    <row r="20" spans="1:20" x14ac:dyDescent="0.2">
      <c r="A20" s="17">
        <f t="shared" si="3"/>
        <v>15</v>
      </c>
      <c r="B20" s="11"/>
      <c r="C20" s="11"/>
      <c r="D20" s="17" t="str">
        <f>IF(B20&lt;&gt;"",IFERROR(VLOOKUP(B20,SignOnSheet!$D$5:$N$18,7,FALSE),"NON_LISTED"),"")</f>
        <v/>
      </c>
      <c r="E20" s="18" t="str">
        <f>IF(B20&lt;&gt;"",IFERROR(VLOOKUP(B20,SignOnSheet!$D$5:$K$18,3,FALSE),"NON_LISTED"),"")</f>
        <v/>
      </c>
      <c r="F20" s="18" t="str">
        <f>IF(B20&lt;&gt;"",IFERROR(VLOOKUP(B20,SignOnSheet!$D$5:$K$18,4,FALSE),"NON_LISTED"),"")</f>
        <v/>
      </c>
      <c r="G20" s="18" t="str">
        <f>IF(B20&lt;&gt;"",IFERROR(VLOOKUP(B20,SignOnSheet!$D$5:$K$18,5,FALSE),"NON_LISTED"),"")</f>
        <v/>
      </c>
      <c r="H20" s="18" t="str">
        <f>IF(B20&lt;&gt;"",IFERROR(VLOOKUP(B20,SignOnSheet!$D$5:$K$18,6,FALSE),"NON_LISTED"),"")</f>
        <v/>
      </c>
      <c r="I20" s="39" t="str">
        <f>IF(B20&lt;&gt;"",IFERROR(VLOOKUP(B20,SignOnSheet!$D$5:$K$18,2,FALSE),"NON_LISTED"),"")</f>
        <v/>
      </c>
      <c r="J20" s="18" t="str">
        <f t="shared" si="0"/>
        <v/>
      </c>
      <c r="K20" s="19" t="str">
        <f t="shared" si="1"/>
        <v/>
      </c>
      <c r="L20" s="19" t="str">
        <f t="shared" si="2"/>
        <v/>
      </c>
      <c r="M20" s="18" t="str">
        <f>IF(ISTEXT(C20),SignOnSheet!$U$22+1,IF(C20&lt;&gt;"",IFERROR(IF(L20&gt;0,RANK(L20,IF(L$6:L$56&gt;0,L$6:L$56,),1)-COUNTIF(L$6:L$56,"=0"),IF(L20&lt;&gt;"",SignOnSheet!$U$22+1,0)),0),""))</f>
        <v/>
      </c>
      <c r="N20" s="20" t="e">
        <f>IF(#REF!=N$5,IF(L20="",MAX($L$6:$L$56)+1,L20),"")</f>
        <v>#REF!</v>
      </c>
      <c r="O20" s="20"/>
      <c r="P20" s="20"/>
      <c r="Q20" s="20"/>
      <c r="R20" s="18"/>
      <c r="S20" s="20"/>
      <c r="T20" s="18"/>
    </row>
    <row r="21" spans="1:20" x14ac:dyDescent="0.2">
      <c r="A21" s="17">
        <f t="shared" si="3"/>
        <v>16</v>
      </c>
      <c r="B21" s="11"/>
      <c r="C21" s="11"/>
      <c r="D21" s="17" t="str">
        <f>IF(B21&lt;&gt;"",IFERROR(VLOOKUP(B21,SignOnSheet!$D$5:$N$18,7,FALSE),"NON_LISTED"),"")</f>
        <v/>
      </c>
      <c r="E21" s="18" t="str">
        <f>IF(B21&lt;&gt;"",IFERROR(VLOOKUP(B21,SignOnSheet!$D$5:$K$18,3,FALSE),"NON_LISTED"),"")</f>
        <v/>
      </c>
      <c r="F21" s="18" t="str">
        <f>IF(B21&lt;&gt;"",IFERROR(VLOOKUP(B21,SignOnSheet!$D$5:$K$18,4,FALSE),"NON_LISTED"),"")</f>
        <v/>
      </c>
      <c r="G21" s="18" t="str">
        <f>IF(B21&lt;&gt;"",IFERROR(VLOOKUP(B21,SignOnSheet!$D$5:$K$18,5,FALSE),"NON_LISTED"),"")</f>
        <v/>
      </c>
      <c r="H21" s="18" t="str">
        <f>IF(B21&lt;&gt;"",IFERROR(VLOOKUP(B21,SignOnSheet!$D$5:$K$18,6,FALSE),"NON_LISTED"),"")</f>
        <v/>
      </c>
      <c r="I21" s="39" t="str">
        <f>IF(B21&lt;&gt;"",IFERROR(VLOOKUP(B21,SignOnSheet!$D$5:$K$18,2,FALSE),"NON_LISTED"),"")</f>
        <v/>
      </c>
      <c r="J21" s="18" t="str">
        <f t="shared" si="0"/>
        <v/>
      </c>
      <c r="K21" s="19" t="str">
        <f t="shared" si="1"/>
        <v/>
      </c>
      <c r="L21" s="19" t="str">
        <f t="shared" si="2"/>
        <v/>
      </c>
      <c r="M21" s="18" t="str">
        <f>IF(ISTEXT(C21),SignOnSheet!$U$22+1,IF(C21&lt;&gt;"",IFERROR(IF(L21&gt;0,RANK(L21,IF(L$6:L$56&gt;0,L$6:L$56,),1)-COUNTIF(L$6:L$56,"=0"),IF(L21&lt;&gt;"",SignOnSheet!$U$22+1,0)),0),""))</f>
        <v/>
      </c>
      <c r="N21" s="20" t="e">
        <f>IF(#REF!=N$5,IF(L21="",MAX($L$6:$L$56)+1,L21),"")</f>
        <v>#REF!</v>
      </c>
      <c r="O21" s="20"/>
      <c r="P21" s="20"/>
      <c r="Q21" s="20"/>
      <c r="R21" s="18"/>
      <c r="S21" s="20"/>
      <c r="T21" s="18"/>
    </row>
    <row r="22" spans="1:20" x14ac:dyDescent="0.2">
      <c r="A22" s="17">
        <f t="shared" si="3"/>
        <v>17</v>
      </c>
      <c r="B22" s="11"/>
      <c r="C22" s="11"/>
      <c r="D22" s="17" t="str">
        <f>IF(B22&lt;&gt;"",IFERROR(VLOOKUP(B22,SignOnSheet!$D$5:$N$18,7,FALSE),"NON_LISTED"),"")</f>
        <v/>
      </c>
      <c r="E22" s="18" t="str">
        <f>IF(B22&lt;&gt;"",IFERROR(VLOOKUP(B22,SignOnSheet!$D$5:$K$18,3,FALSE),"NON_LISTED"),"")</f>
        <v/>
      </c>
      <c r="F22" s="18" t="str">
        <f>IF(B22&lt;&gt;"",IFERROR(VLOOKUP(B22,SignOnSheet!$D$5:$K$18,4,FALSE),"NON_LISTED"),"")</f>
        <v/>
      </c>
      <c r="G22" s="18" t="str">
        <f>IF(B22&lt;&gt;"",IFERROR(VLOOKUP(B22,SignOnSheet!$D$5:$K$18,5,FALSE),"NON_LISTED"),"")</f>
        <v/>
      </c>
      <c r="H22" s="18" t="str">
        <f>IF(B22&lt;&gt;"",IFERROR(VLOOKUP(B22,SignOnSheet!$D$5:$K$18,6,FALSE),"NON_LISTED"),"")</f>
        <v/>
      </c>
      <c r="I22" s="39" t="str">
        <f>IF(B22&lt;&gt;"",IFERROR(VLOOKUP(B22,SignOnSheet!$D$5:$K$18,2,FALSE),"NON_LISTED"),"")</f>
        <v/>
      </c>
      <c r="J22" s="18" t="str">
        <f t="shared" si="0"/>
        <v/>
      </c>
      <c r="K22" s="19" t="str">
        <f t="shared" si="1"/>
        <v/>
      </c>
      <c r="L22" s="19" t="str">
        <f t="shared" si="2"/>
        <v/>
      </c>
      <c r="M22" s="18" t="str">
        <f>IF(ISTEXT(C22),SignOnSheet!$U$22+1,IF(C22&lt;&gt;"",IFERROR(IF(L22&gt;0,RANK(L22,IF(L$6:L$56&gt;0,L$6:L$56,),1)-COUNTIF(L$6:L$56,"=0"),IF(L22&lt;&gt;"",SignOnSheet!$U$22+1,0)),0),""))</f>
        <v/>
      </c>
      <c r="N22" s="20" t="e">
        <f>IF(#REF!=N$5,IF(L22="",MAX($L$6:$L$56)+1,L22),"")</f>
        <v>#REF!</v>
      </c>
      <c r="O22" s="20"/>
      <c r="P22" s="20"/>
      <c r="Q22" s="20"/>
      <c r="R22" s="18"/>
      <c r="S22" s="20"/>
      <c r="T22" s="18"/>
    </row>
    <row r="23" spans="1:20" x14ac:dyDescent="0.2">
      <c r="A23" s="17">
        <f t="shared" si="3"/>
        <v>18</v>
      </c>
      <c r="B23" s="11"/>
      <c r="C23" s="92"/>
      <c r="D23" s="17" t="str">
        <f>IF(B23&lt;&gt;"",IFERROR(VLOOKUP(B23,SignOnSheet!$D$5:$N$18,7,FALSE),"NON_LISTED"),"")</f>
        <v/>
      </c>
      <c r="E23" s="18" t="str">
        <f>IF(B23&lt;&gt;"",IFERROR(VLOOKUP(B23,SignOnSheet!$D$5:$K$18,3,FALSE),"NON_LISTED"),"")</f>
        <v/>
      </c>
      <c r="F23" s="18" t="str">
        <f>IF(B23&lt;&gt;"",IFERROR(VLOOKUP(B23,SignOnSheet!$D$5:$K$18,4,FALSE),"NON_LISTED"),"")</f>
        <v/>
      </c>
      <c r="G23" s="18" t="str">
        <f>IF(B23&lt;&gt;"",IFERROR(VLOOKUP(B23,SignOnSheet!$D$5:$K$18,5,FALSE),"NON_LISTED"),"")</f>
        <v/>
      </c>
      <c r="H23" s="18" t="str">
        <f>IF(B23&lt;&gt;"",IFERROR(VLOOKUP(B23,SignOnSheet!$D$5:$K$18,6,FALSE),"NON_LISTED"),"")</f>
        <v/>
      </c>
      <c r="I23" s="39" t="str">
        <f>IF(B23&lt;&gt;"",IFERROR(VLOOKUP(B23,SignOnSheet!$D$5:$K$18,2,FALSE),"NON_LISTED"),"")</f>
        <v/>
      </c>
      <c r="J23" s="18" t="str">
        <f t="shared" si="0"/>
        <v/>
      </c>
      <c r="K23" s="19" t="str">
        <f t="shared" si="1"/>
        <v/>
      </c>
      <c r="L23" s="19" t="str">
        <f t="shared" si="2"/>
        <v/>
      </c>
      <c r="M23" s="18" t="str">
        <f>IF(ISTEXT(C23),SignOnSheet!$U$22+1,IF(C23&lt;&gt;"",IFERROR(IF(L23&gt;0,RANK(L23,IF(L$6:L$56&gt;0,L$6:L$56,),1)-COUNTIF(L$6:L$56,"=0"),IF(L23&lt;&gt;"",SignOnSheet!$U$22+1,0)),0),""))</f>
        <v/>
      </c>
      <c r="N23" s="20" t="e">
        <f>IF(#REF!=N$5,IF(L23="",MAX($L$6:$L$56)+1,L23),"")</f>
        <v>#REF!</v>
      </c>
      <c r="O23" s="20"/>
      <c r="P23" s="20"/>
      <c r="Q23" s="20"/>
      <c r="R23" s="18"/>
      <c r="S23" s="20"/>
      <c r="T23" s="18"/>
    </row>
    <row r="24" spans="1:20" x14ac:dyDescent="0.2">
      <c r="A24" s="17">
        <f t="shared" si="3"/>
        <v>19</v>
      </c>
      <c r="B24" s="11"/>
      <c r="C24" s="11"/>
      <c r="D24" s="17" t="str">
        <f>IF(B24&lt;&gt;"",IFERROR(VLOOKUP(B24,SignOnSheet!$D$5:$N$18,7,FALSE),"NON_LISTED"),"")</f>
        <v/>
      </c>
      <c r="E24" s="18" t="str">
        <f>IF(B24&lt;&gt;"",IFERROR(VLOOKUP(B24,SignOnSheet!$D$5:$K$18,3,FALSE),"NON_LISTED"),"")</f>
        <v/>
      </c>
      <c r="F24" s="18" t="str">
        <f>IF(B24&lt;&gt;"",IFERROR(VLOOKUP(B24,SignOnSheet!$D$5:$K$18,4,FALSE),"NON_LISTED"),"")</f>
        <v/>
      </c>
      <c r="G24" s="18" t="str">
        <f>IF(B24&lt;&gt;"",IFERROR(VLOOKUP(B24,SignOnSheet!$D$5:$K$18,5,FALSE),"NON_LISTED"),"")</f>
        <v/>
      </c>
      <c r="H24" s="18" t="str">
        <f>IF(B24&lt;&gt;"",IFERROR(VLOOKUP(B24,SignOnSheet!$D$5:$K$18,6,FALSE),"NON_LISTED"),"")</f>
        <v/>
      </c>
      <c r="I24" s="39" t="str">
        <f>IF(B24&lt;&gt;"",IFERROR(VLOOKUP(B24,SignOnSheet!$D$5:$K$18,2,FALSE),"NON_LISTED"),"")</f>
        <v/>
      </c>
      <c r="J24" s="18" t="str">
        <f t="shared" si="0"/>
        <v/>
      </c>
      <c r="K24" s="19" t="str">
        <f t="shared" si="1"/>
        <v/>
      </c>
      <c r="L24" s="19" t="str">
        <f t="shared" si="2"/>
        <v/>
      </c>
      <c r="M24" s="18" t="str">
        <f>IF(ISTEXT(C24),SignOnSheet!$U$22+1,IF(C24&lt;&gt;"",IFERROR(IF(L24&gt;0,RANK(L24,IF(L$6:L$56&gt;0,L$6:L$56,),1)-COUNTIF(L$6:L$56,"=0"),IF(L24&lt;&gt;"",SignOnSheet!$U$22+1,0)),0),""))</f>
        <v/>
      </c>
      <c r="N24" s="20" t="e">
        <f>IF(#REF!=N$5,IF(L24="",MAX($L$6:$L$56)+1,L24),"")</f>
        <v>#REF!</v>
      </c>
      <c r="O24" s="20"/>
      <c r="P24" s="20"/>
      <c r="Q24" s="20"/>
      <c r="R24" s="18"/>
      <c r="S24" s="20"/>
      <c r="T24" s="18"/>
    </row>
    <row r="25" spans="1:20" x14ac:dyDescent="0.2">
      <c r="A25" s="17">
        <f t="shared" si="3"/>
        <v>20</v>
      </c>
      <c r="B25" s="11"/>
      <c r="C25" s="11"/>
      <c r="D25" s="17" t="str">
        <f>IF(B25&lt;&gt;"",IFERROR(VLOOKUP(B25,SignOnSheet!$D$5:$N$18,7,FALSE),"NON_LISTED"),"")</f>
        <v/>
      </c>
      <c r="E25" s="18" t="str">
        <f>IF(B25&lt;&gt;"",IFERROR(VLOOKUP(B25,SignOnSheet!$D$5:$K$18,3,FALSE),"NON_LISTED"),"")</f>
        <v/>
      </c>
      <c r="F25" s="18" t="str">
        <f>IF(B25&lt;&gt;"",IFERROR(VLOOKUP(B25,SignOnSheet!$D$5:$K$18,4,FALSE),"NON_LISTED"),"")</f>
        <v/>
      </c>
      <c r="G25" s="18" t="str">
        <f>IF(B25&lt;&gt;"",IFERROR(VLOOKUP(B25,SignOnSheet!$D$5:$K$18,5,FALSE),"NON_LISTED"),"")</f>
        <v/>
      </c>
      <c r="H25" s="18" t="str">
        <f>IF(B25&lt;&gt;"",IFERROR(VLOOKUP(B25,SignOnSheet!$D$5:$K$18,6,FALSE),"NON_LISTED"),"")</f>
        <v/>
      </c>
      <c r="I25" s="39" t="str">
        <f>IF(B25&lt;&gt;"",IFERROR(VLOOKUP(B25,SignOnSheet!$D$5:$K$18,2,FALSE),"NON_LISTED"),"")</f>
        <v/>
      </c>
      <c r="J25" s="18" t="str">
        <f t="shared" si="0"/>
        <v/>
      </c>
      <c r="K25" s="19" t="str">
        <f t="shared" si="1"/>
        <v/>
      </c>
      <c r="L25" s="19" t="str">
        <f t="shared" si="2"/>
        <v/>
      </c>
      <c r="M25" s="18" t="str">
        <f>IF(ISTEXT(C25),SignOnSheet!$U$22+1,IF(C25&lt;&gt;"",IFERROR(IF(L25&gt;0,RANK(L25,IF(L$6:L$56&gt;0,L$6:L$56,),1)-COUNTIF(L$6:L$56,"=0"),IF(L25&lt;&gt;"",SignOnSheet!$U$22+1,0)),0),""))</f>
        <v/>
      </c>
      <c r="N25" s="20" t="e">
        <f>IF(#REF!=N$5,IF(L25="",MAX($L$6:$L$56)+1,L25),"")</f>
        <v>#REF!</v>
      </c>
      <c r="O25" s="20"/>
      <c r="P25" s="20"/>
      <c r="Q25" s="20"/>
      <c r="R25" s="18"/>
      <c r="S25" s="20"/>
      <c r="T25" s="18"/>
    </row>
    <row r="26" spans="1:20" x14ac:dyDescent="0.2">
      <c r="A26" s="17">
        <f t="shared" si="3"/>
        <v>21</v>
      </c>
      <c r="B26" s="11"/>
      <c r="C26" s="11"/>
      <c r="D26" s="17" t="str">
        <f>IF(B26&lt;&gt;"",IFERROR(VLOOKUP(B26,SignOnSheet!$D$5:$N$18,7,FALSE),"NON_LISTED"),"")</f>
        <v/>
      </c>
      <c r="E26" s="18" t="str">
        <f>IF(B26&lt;&gt;"",IFERROR(VLOOKUP(B26,SignOnSheet!$D$5:$K$18,3,FALSE),"NON_LISTED"),"")</f>
        <v/>
      </c>
      <c r="F26" s="18" t="str">
        <f>IF(B26&lt;&gt;"",IFERROR(VLOOKUP(B26,SignOnSheet!$D$5:$K$18,4,FALSE),"NON_LISTED"),"")</f>
        <v/>
      </c>
      <c r="G26" s="18" t="str">
        <f>IF(B26&lt;&gt;"",IFERROR(VLOOKUP(B26,SignOnSheet!$D$5:$K$18,5,FALSE),"NON_LISTED"),"")</f>
        <v/>
      </c>
      <c r="H26" s="18" t="str">
        <f>IF(B26&lt;&gt;"",IFERROR(VLOOKUP(B26,SignOnSheet!$D$5:$K$18,6,FALSE),"NON_LISTED"),"")</f>
        <v/>
      </c>
      <c r="I26" s="39" t="str">
        <f>IF(B26&lt;&gt;"",IFERROR(VLOOKUP(B26,SignOnSheet!$D$5:$K$18,2,FALSE),"NON_LISTED"),"")</f>
        <v/>
      </c>
      <c r="J26" s="18" t="str">
        <f t="shared" si="0"/>
        <v/>
      </c>
      <c r="K26" s="19" t="str">
        <f t="shared" si="1"/>
        <v/>
      </c>
      <c r="L26" s="19" t="str">
        <f t="shared" si="2"/>
        <v/>
      </c>
      <c r="M26" s="18" t="str">
        <f>IF(ISTEXT(C26),SignOnSheet!$U$22+1,IF(C26&lt;&gt;"",IFERROR(IF(L26&gt;0,RANK(L26,IF(L$6:L$56&gt;0,L$6:L$56,),1)-COUNTIF(L$6:L$56,"=0"),IF(L26&lt;&gt;"",SignOnSheet!$U$22+1,0)),0),""))</f>
        <v/>
      </c>
      <c r="N26" s="20" t="e">
        <f>IF(#REF!=N$5,IF(L26="",MAX($L$6:$L$56)+1,L26),"")</f>
        <v>#REF!</v>
      </c>
      <c r="O26" s="20"/>
      <c r="P26" s="20"/>
      <c r="Q26" s="20"/>
      <c r="R26" s="18"/>
      <c r="S26" s="20"/>
      <c r="T26" s="18"/>
    </row>
    <row r="27" spans="1:20" x14ac:dyDescent="0.2">
      <c r="A27" s="17">
        <f t="shared" si="3"/>
        <v>22</v>
      </c>
      <c r="B27" s="11"/>
      <c r="C27" s="11"/>
      <c r="D27" s="17" t="str">
        <f>IF(B27&lt;&gt;"",IFERROR(VLOOKUP(B27,SignOnSheet!$D$5:$N$18,7,FALSE),"NON_LISTED"),"")</f>
        <v/>
      </c>
      <c r="E27" s="18" t="str">
        <f>IF(B27&lt;&gt;"",IFERROR(VLOOKUP(B27,SignOnSheet!$D$5:$K$18,3,FALSE),"NON_LISTED"),"")</f>
        <v/>
      </c>
      <c r="F27" s="18" t="str">
        <f>IF(B27&lt;&gt;"",IFERROR(VLOOKUP(B27,SignOnSheet!$D$5:$K$18,4,FALSE),"NON_LISTED"),"")</f>
        <v/>
      </c>
      <c r="G27" s="18" t="str">
        <f>IF(B27&lt;&gt;"",IFERROR(VLOOKUP(B27,SignOnSheet!$D$5:$K$18,5,FALSE),"NON_LISTED"),"")</f>
        <v/>
      </c>
      <c r="H27" s="18" t="str">
        <f>IF(B27&lt;&gt;"",IFERROR(VLOOKUP(B27,SignOnSheet!$D$5:$K$18,6,FALSE),"NON_LISTED"),"")</f>
        <v/>
      </c>
      <c r="I27" s="39" t="str">
        <f>IF(B27&lt;&gt;"",IFERROR(VLOOKUP(B27,SignOnSheet!$D$5:$K$18,2,FALSE),"NON_LISTED"),"")</f>
        <v/>
      </c>
      <c r="J27" s="18" t="str">
        <f t="shared" si="0"/>
        <v/>
      </c>
      <c r="K27" s="19" t="str">
        <f t="shared" si="1"/>
        <v/>
      </c>
      <c r="L27" s="19" t="str">
        <f t="shared" si="2"/>
        <v/>
      </c>
      <c r="M27" s="18" t="str">
        <f>IF(ISTEXT(C27),SignOnSheet!$U$22+1,IF(C27&lt;&gt;"",IFERROR(IF(L27&gt;0,RANK(L27,IF(L$6:L$56&gt;0,L$6:L$56,),1)-COUNTIF(L$6:L$56,"=0"),IF(L27&lt;&gt;"",SignOnSheet!$U$22+1,0)),0),""))</f>
        <v/>
      </c>
      <c r="N27" s="20" t="e">
        <f>IF(#REF!=N$5,IF(L27="",MAX($L$6:$L$56)+1,L27),"")</f>
        <v>#REF!</v>
      </c>
      <c r="O27" s="20"/>
      <c r="P27" s="20"/>
      <c r="Q27" s="20"/>
      <c r="R27" s="18"/>
      <c r="S27" s="20"/>
      <c r="T27" s="18"/>
    </row>
    <row r="28" spans="1:20" x14ac:dyDescent="0.2">
      <c r="A28" s="17">
        <f t="shared" si="3"/>
        <v>23</v>
      </c>
      <c r="B28" s="11"/>
      <c r="C28" s="11"/>
      <c r="D28" s="17" t="str">
        <f>IF(B28&lt;&gt;"",IFERROR(VLOOKUP(B28,SignOnSheet!$D$5:$N$18,7,FALSE),"NON_LISTED"),"")</f>
        <v/>
      </c>
      <c r="E28" s="18" t="str">
        <f>IF(B28&lt;&gt;"",IFERROR(VLOOKUP(B28,SignOnSheet!$D$5:$K$18,3,FALSE),"NON_LISTED"),"")</f>
        <v/>
      </c>
      <c r="F28" s="18" t="str">
        <f>IF(B28&lt;&gt;"",IFERROR(VLOOKUP(B28,SignOnSheet!$D$5:$K$18,4,FALSE),"NON_LISTED"),"")</f>
        <v/>
      </c>
      <c r="G28" s="18" t="str">
        <f>IF(B28&lt;&gt;"",IFERROR(VLOOKUP(B28,SignOnSheet!$D$5:$K$18,5,FALSE),"NON_LISTED"),"")</f>
        <v/>
      </c>
      <c r="H28" s="18" t="str">
        <f>IF(B28&lt;&gt;"",IFERROR(VLOOKUP(B28,SignOnSheet!$D$5:$K$18,6,FALSE),"NON_LISTED"),"")</f>
        <v/>
      </c>
      <c r="I28" s="39" t="str">
        <f>IF(B28&lt;&gt;"",IFERROR(VLOOKUP(B28,SignOnSheet!$D$5:$K$18,2,FALSE),"NON_LISTED"),"")</f>
        <v/>
      </c>
      <c r="J28" s="18" t="str">
        <f t="shared" si="0"/>
        <v/>
      </c>
      <c r="K28" s="19" t="str">
        <f t="shared" si="1"/>
        <v/>
      </c>
      <c r="L28" s="19" t="str">
        <f t="shared" si="2"/>
        <v/>
      </c>
      <c r="M28" s="18" t="str">
        <f>IF(ISTEXT(C28),SignOnSheet!$U$22+1,IF(C28&lt;&gt;"",IFERROR(IF(L28&gt;0,RANK(L28,IF(L$6:L$56&gt;0,L$6:L$56,),1)-COUNTIF(L$6:L$56,"=0"),IF(L28&lt;&gt;"",SignOnSheet!$U$22+1,0)),0),""))</f>
        <v/>
      </c>
      <c r="N28" s="20" t="e">
        <f>IF(#REF!=N$5,IF(L28="",MAX($L$6:$L$56)+1,L28),"")</f>
        <v>#REF!</v>
      </c>
      <c r="O28" s="20"/>
      <c r="P28" s="20"/>
      <c r="Q28" s="20"/>
      <c r="R28" s="18"/>
      <c r="S28" s="20"/>
      <c r="T28" s="18"/>
    </row>
    <row r="29" spans="1:20" x14ac:dyDescent="0.2">
      <c r="A29" s="17">
        <f t="shared" si="3"/>
        <v>24</v>
      </c>
      <c r="B29" s="11"/>
      <c r="C29" s="11"/>
      <c r="D29" s="17" t="str">
        <f>IF(B29&lt;&gt;"",IFERROR(VLOOKUP(B29,SignOnSheet!$D$5:$N$18,7,FALSE),"NON_LISTED"),"")</f>
        <v/>
      </c>
      <c r="E29" s="18" t="str">
        <f>IF(B29&lt;&gt;"",IFERROR(VLOOKUP(B29,SignOnSheet!$D$5:$K$18,3,FALSE),"NON_LISTED"),"")</f>
        <v/>
      </c>
      <c r="F29" s="18" t="str">
        <f>IF(B29&lt;&gt;"",IFERROR(VLOOKUP(B29,SignOnSheet!$D$5:$K$18,4,FALSE),"NON_LISTED"),"")</f>
        <v/>
      </c>
      <c r="G29" s="18" t="str">
        <f>IF(B29&lt;&gt;"",IFERROR(VLOOKUP(B29,SignOnSheet!$D$5:$K$18,5,FALSE),"NON_LISTED"),"")</f>
        <v/>
      </c>
      <c r="H29" s="18" t="str">
        <f>IF(B29&lt;&gt;"",IFERROR(VLOOKUP(B29,SignOnSheet!$D$5:$K$18,6,FALSE),"NON_LISTED"),"")</f>
        <v/>
      </c>
      <c r="I29" s="39" t="str">
        <f>IF(B29&lt;&gt;"",IFERROR(VLOOKUP(B29,SignOnSheet!$D$5:$K$18,2,FALSE),"NON_LISTED"),"")</f>
        <v/>
      </c>
      <c r="J29" s="18" t="str">
        <f t="shared" si="0"/>
        <v/>
      </c>
      <c r="K29" s="19" t="str">
        <f t="shared" si="1"/>
        <v/>
      </c>
      <c r="L29" s="19" t="str">
        <f t="shared" si="2"/>
        <v/>
      </c>
      <c r="M29" s="18" t="str">
        <f>IF(ISTEXT(C29),SignOnSheet!$U$22+1,IF(C29&lt;&gt;"",IFERROR(IF(L29&gt;0,RANK(L29,IF(L$6:L$56&gt;0,L$6:L$56,),1)-COUNTIF(L$6:L$56,"=0"),IF(L29&lt;&gt;"",SignOnSheet!$U$22+1,0)),0),""))</f>
        <v/>
      </c>
      <c r="N29" s="20" t="e">
        <f>IF(#REF!=N$5,IF(L29="",MAX($L$6:$L$56)+1,L29),"")</f>
        <v>#REF!</v>
      </c>
      <c r="O29" s="20"/>
      <c r="P29" s="20"/>
      <c r="Q29" s="20"/>
      <c r="R29" s="18"/>
      <c r="S29" s="20"/>
      <c r="T29" s="18"/>
    </row>
    <row r="30" spans="1:20" x14ac:dyDescent="0.2">
      <c r="A30" s="17">
        <f t="shared" si="3"/>
        <v>25</v>
      </c>
      <c r="B30" s="11"/>
      <c r="C30" s="11"/>
      <c r="D30" s="17" t="str">
        <f>IF(B30&lt;&gt;"",IFERROR(VLOOKUP(B30,SignOnSheet!$D$5:$N$18,7,FALSE),"NON_LISTED"),"")</f>
        <v/>
      </c>
      <c r="E30" s="18" t="str">
        <f>IF(B30&lt;&gt;"",IFERROR(VLOOKUP(B30,SignOnSheet!$D$5:$K$18,3,FALSE),"NON_LISTED"),"")</f>
        <v/>
      </c>
      <c r="F30" s="18" t="str">
        <f>IF(B30&lt;&gt;"",IFERROR(VLOOKUP(B30,SignOnSheet!$D$5:$K$18,4,FALSE),"NON_LISTED"),"")</f>
        <v/>
      </c>
      <c r="G30" s="18" t="str">
        <f>IF(B30&lt;&gt;"",IFERROR(VLOOKUP(B30,SignOnSheet!$D$5:$K$18,5,FALSE),"NON_LISTED"),"")</f>
        <v/>
      </c>
      <c r="H30" s="18" t="str">
        <f>IF(B30&lt;&gt;"",IFERROR(VLOOKUP(B30,SignOnSheet!$D$5:$K$18,6,FALSE),"NON_LISTED"),"")</f>
        <v/>
      </c>
      <c r="I30" s="39" t="str">
        <f>IF(B30&lt;&gt;"",IFERROR(VLOOKUP(B30,SignOnSheet!$D$5:$K$18,2,FALSE),"NON_LISTED"),"")</f>
        <v/>
      </c>
      <c r="J30" s="18" t="str">
        <f t="shared" si="0"/>
        <v/>
      </c>
      <c r="K30" s="19" t="str">
        <f t="shared" si="1"/>
        <v/>
      </c>
      <c r="L30" s="19" t="str">
        <f t="shared" si="2"/>
        <v/>
      </c>
      <c r="M30" s="18" t="str">
        <f>IF(ISTEXT(C30),SignOnSheet!$U$22+1,IF(C30&lt;&gt;"",IFERROR(IF(L30&gt;0,RANK(L30,IF(L$6:L$56&gt;0,L$6:L$56,),1)-COUNTIF(L$6:L$56,"=0"),IF(L30&lt;&gt;"",SignOnSheet!$U$22+1,0)),0),""))</f>
        <v/>
      </c>
      <c r="N30" s="20" t="e">
        <f>IF(#REF!=N$5,IF(L30="",MAX($L$6:$L$56)+1,L30),"")</f>
        <v>#REF!</v>
      </c>
      <c r="O30" s="20"/>
      <c r="P30" s="20"/>
      <c r="Q30" s="20"/>
      <c r="R30" s="18"/>
      <c r="S30" s="20"/>
      <c r="T30" s="18"/>
    </row>
    <row r="31" spans="1:20" x14ac:dyDescent="0.2">
      <c r="A31" s="17">
        <f t="shared" si="3"/>
        <v>26</v>
      </c>
      <c r="B31" s="11"/>
      <c r="C31" s="11"/>
      <c r="D31" s="17" t="str">
        <f>IF(B31&lt;&gt;"",IFERROR(VLOOKUP(B31,SignOnSheet!$D$5:$N$18,7,FALSE),"NON_LISTED"),"")</f>
        <v/>
      </c>
      <c r="E31" s="18" t="str">
        <f>IF(B31&lt;&gt;"",IFERROR(VLOOKUP(B31,SignOnSheet!$D$5:$K$18,3,FALSE),"NON_LISTED"),"")</f>
        <v/>
      </c>
      <c r="F31" s="18" t="str">
        <f>IF(B31&lt;&gt;"",IFERROR(VLOOKUP(B31,SignOnSheet!$D$5:$K$18,4,FALSE),"NON_LISTED"),"")</f>
        <v/>
      </c>
      <c r="G31" s="18" t="str">
        <f>IF(B31&lt;&gt;"",IFERROR(VLOOKUP(B31,SignOnSheet!$D$5:$K$18,5,FALSE),"NON_LISTED"),"")</f>
        <v/>
      </c>
      <c r="H31" s="18" t="str">
        <f>IF(B31&lt;&gt;"",IFERROR(VLOOKUP(B31,SignOnSheet!$D$5:$K$18,6,FALSE),"NON_LISTED"),"")</f>
        <v/>
      </c>
      <c r="I31" s="39" t="str">
        <f>IF(B31&lt;&gt;"",IFERROR(VLOOKUP(B31,SignOnSheet!$D$5:$K$18,2,FALSE),"NON_LISTED"),"")</f>
        <v/>
      </c>
      <c r="J31" s="18" t="str">
        <f t="shared" si="0"/>
        <v/>
      </c>
      <c r="K31" s="19" t="str">
        <f t="shared" si="1"/>
        <v/>
      </c>
      <c r="L31" s="19" t="str">
        <f t="shared" si="2"/>
        <v/>
      </c>
      <c r="M31" s="18" t="str">
        <f>IF(ISTEXT(C31),SignOnSheet!$U$22+1,IF(C31&lt;&gt;"",IFERROR(IF(L31&gt;0,RANK(L31,IF(L$6:L$56&gt;0,L$6:L$56,),1)-COUNTIF(L$6:L$56,"=0"),IF(L31&lt;&gt;"",SignOnSheet!$U$22+1,0)),0),""))</f>
        <v/>
      </c>
      <c r="N31" s="20" t="e">
        <f>IF(#REF!=N$5,IF(L31="",MAX($L$6:$L$56)+1,L31),"")</f>
        <v>#REF!</v>
      </c>
      <c r="O31" s="20"/>
      <c r="P31" s="20"/>
      <c r="Q31" s="20"/>
      <c r="R31" s="18"/>
      <c r="S31" s="20"/>
      <c r="T31" s="18"/>
    </row>
    <row r="32" spans="1:20" x14ac:dyDescent="0.2">
      <c r="A32" s="17">
        <f t="shared" si="3"/>
        <v>27</v>
      </c>
      <c r="B32" s="11"/>
      <c r="C32" s="11"/>
      <c r="D32" s="17" t="str">
        <f>IF(B32&lt;&gt;"",IFERROR(VLOOKUP(B32,SignOnSheet!$D$5:$N$18,7,FALSE),"NON_LISTED"),"")</f>
        <v/>
      </c>
      <c r="E32" s="18" t="str">
        <f>IF(B32&lt;&gt;"",IFERROR(VLOOKUP(B32,SignOnSheet!$D$5:$K$18,3,FALSE),"NON_LISTED"),"")</f>
        <v/>
      </c>
      <c r="F32" s="18" t="str">
        <f>IF(B32&lt;&gt;"",IFERROR(VLOOKUP(B32,SignOnSheet!$D$5:$K$18,4,FALSE),"NON_LISTED"),"")</f>
        <v/>
      </c>
      <c r="G32" s="18" t="str">
        <f>IF(B32&lt;&gt;"",IFERROR(VLOOKUP(B32,SignOnSheet!$D$5:$K$18,5,FALSE),"NON_LISTED"),"")</f>
        <v/>
      </c>
      <c r="H32" s="18" t="str">
        <f>IF(B32&lt;&gt;"",IFERROR(VLOOKUP(B32,SignOnSheet!$D$5:$K$18,6,FALSE),"NON_LISTED"),"")</f>
        <v/>
      </c>
      <c r="I32" s="39" t="str">
        <f>IF(B32&lt;&gt;"",IFERROR(VLOOKUP(B32,SignOnSheet!$D$5:$K$18,2,FALSE),"NON_LISTED"),"")</f>
        <v/>
      </c>
      <c r="J32" s="18" t="str">
        <f t="shared" si="0"/>
        <v/>
      </c>
      <c r="K32" s="19" t="str">
        <f t="shared" si="1"/>
        <v/>
      </c>
      <c r="L32" s="19" t="str">
        <f t="shared" si="2"/>
        <v/>
      </c>
      <c r="M32" s="18" t="str">
        <f>IF(ISTEXT(C32),SignOnSheet!$U$22+1,IF(C32&lt;&gt;"",IFERROR(IF(L32&gt;0,RANK(L32,IF(L$6:L$56&gt;0,L$6:L$56,),1)-COUNTIF(L$6:L$56,"=0"),IF(L32&lt;&gt;"",SignOnSheet!$U$22+1,0)),0),""))</f>
        <v/>
      </c>
      <c r="N32" s="20" t="e">
        <f>IF(#REF!=N$5,IF(L32="",MAX($L$6:$L$56)+1,L32),"")</f>
        <v>#REF!</v>
      </c>
      <c r="O32" s="20"/>
      <c r="P32" s="20"/>
      <c r="Q32" s="20"/>
      <c r="R32" s="18"/>
      <c r="S32" s="20"/>
      <c r="T32" s="18"/>
    </row>
    <row r="33" spans="1:20" x14ac:dyDescent="0.2">
      <c r="A33" s="17">
        <f t="shared" si="3"/>
        <v>28</v>
      </c>
      <c r="B33" s="11"/>
      <c r="C33" s="11"/>
      <c r="D33" s="17" t="str">
        <f>IF(B33&lt;&gt;"",IFERROR(VLOOKUP(B33,SignOnSheet!$D$5:$N$18,7,FALSE),"NON_LISTED"),"")</f>
        <v/>
      </c>
      <c r="E33" s="18" t="str">
        <f>IF(B33&lt;&gt;"",IFERROR(VLOOKUP(B33,SignOnSheet!$D$5:$K$18,3,FALSE),"NON_LISTED"),"")</f>
        <v/>
      </c>
      <c r="F33" s="18" t="str">
        <f>IF(B33&lt;&gt;"",IFERROR(VLOOKUP(B33,SignOnSheet!$D$5:$K$18,4,FALSE),"NON_LISTED"),"")</f>
        <v/>
      </c>
      <c r="G33" s="18" t="str">
        <f>IF(B33&lt;&gt;"",IFERROR(VLOOKUP(B33,SignOnSheet!$D$5:$K$18,5,FALSE),"NON_LISTED"),"")</f>
        <v/>
      </c>
      <c r="H33" s="18" t="str">
        <f>IF(B33&lt;&gt;"",IFERROR(VLOOKUP(B33,SignOnSheet!$D$5:$K$18,6,FALSE),"NON_LISTED"),"")</f>
        <v/>
      </c>
      <c r="I33" s="39" t="str">
        <f>IF(B33&lt;&gt;"",IFERROR(VLOOKUP(B33,SignOnSheet!$D$5:$K$18,2,FALSE),"NON_LISTED"),"")</f>
        <v/>
      </c>
      <c r="J33" s="18" t="str">
        <f t="shared" si="0"/>
        <v/>
      </c>
      <c r="K33" s="19" t="str">
        <f t="shared" si="1"/>
        <v/>
      </c>
      <c r="L33" s="19" t="str">
        <f t="shared" si="2"/>
        <v/>
      </c>
      <c r="M33" s="18" t="str">
        <f>IF(ISTEXT(C33),SignOnSheet!$U$22+1,IF(C33&lt;&gt;"",IFERROR(IF(L33&gt;0,RANK(L33,IF(L$6:L$56&gt;0,L$6:L$56,),1)-COUNTIF(L$6:L$56,"=0"),IF(L33&lt;&gt;"",SignOnSheet!$U$22+1,0)),0),""))</f>
        <v/>
      </c>
      <c r="N33" s="20" t="e">
        <f>IF(#REF!=N$5,IF(L33="",MAX($L$6:$L$56)+1,L33),"")</f>
        <v>#REF!</v>
      </c>
      <c r="O33" s="20"/>
      <c r="P33" s="20"/>
      <c r="Q33" s="20"/>
      <c r="R33" s="18"/>
      <c r="S33" s="20"/>
      <c r="T33" s="18"/>
    </row>
    <row r="34" spans="1:20" x14ac:dyDescent="0.2">
      <c r="A34" s="17">
        <f t="shared" si="3"/>
        <v>29</v>
      </c>
      <c r="B34" s="11"/>
      <c r="C34" s="11"/>
      <c r="D34" s="17" t="str">
        <f>IF(B34&lt;&gt;"",IFERROR(VLOOKUP(B34,SignOnSheet!$D$5:$N$18,7,FALSE),"NON_LISTED"),"")</f>
        <v/>
      </c>
      <c r="E34" s="18" t="str">
        <f>IF(B34&lt;&gt;"",IFERROR(VLOOKUP(B34,SignOnSheet!$D$5:$K$18,3,FALSE),"NON_LISTED"),"")</f>
        <v/>
      </c>
      <c r="F34" s="18" t="str">
        <f>IF(B34&lt;&gt;"",IFERROR(VLOOKUP(B34,SignOnSheet!$D$5:$K$18,4,FALSE),"NON_LISTED"),"")</f>
        <v/>
      </c>
      <c r="G34" s="18" t="str">
        <f>IF(B34&lt;&gt;"",IFERROR(VLOOKUP(B34,SignOnSheet!$D$5:$K$18,5,FALSE),"NON_LISTED"),"")</f>
        <v/>
      </c>
      <c r="H34" s="18" t="str">
        <f>IF(B34&lt;&gt;"",IFERROR(VLOOKUP(B34,SignOnSheet!$D$5:$K$18,6,FALSE),"NON_LISTED"),"")</f>
        <v/>
      </c>
      <c r="I34" s="39" t="str">
        <f>IF(B34&lt;&gt;"",IFERROR(VLOOKUP(B34,SignOnSheet!$D$5:$K$18,2,FALSE),"NON_LISTED"),"")</f>
        <v/>
      </c>
      <c r="J34" s="18" t="str">
        <f t="shared" si="0"/>
        <v/>
      </c>
      <c r="K34" s="19" t="str">
        <f t="shared" si="1"/>
        <v/>
      </c>
      <c r="L34" s="19" t="str">
        <f t="shared" si="2"/>
        <v/>
      </c>
      <c r="M34" s="18" t="str">
        <f>IF(ISTEXT(C34),SignOnSheet!$U$22+1,IF(C34&lt;&gt;"",IFERROR(IF(L34&gt;0,RANK(L34,IF(L$6:L$56&gt;0,L$6:L$56,),1)-COUNTIF(L$6:L$56,"=0"),IF(L34&lt;&gt;"",SignOnSheet!$U$22+1,0)),0),""))</f>
        <v/>
      </c>
      <c r="N34" s="20" t="e">
        <f>IF(#REF!=N$5,IF(L34="",MAX($L$6:$L$56)+1,L34),"")</f>
        <v>#REF!</v>
      </c>
      <c r="O34" s="20"/>
      <c r="P34" s="20"/>
      <c r="Q34" s="20"/>
      <c r="R34" s="18"/>
      <c r="S34" s="20"/>
      <c r="T34" s="18"/>
    </row>
    <row r="35" spans="1:20" x14ac:dyDescent="0.2">
      <c r="A35" s="17">
        <f t="shared" si="3"/>
        <v>30</v>
      </c>
      <c r="B35" s="11"/>
      <c r="C35" s="11"/>
      <c r="D35" s="17" t="str">
        <f>IF(B35&lt;&gt;"",IFERROR(VLOOKUP(B35,SignOnSheet!$D$5:$N$18,7,FALSE),"NON_LISTED"),"")</f>
        <v/>
      </c>
      <c r="E35" s="18" t="str">
        <f>IF(B35&lt;&gt;"",IFERROR(VLOOKUP(B35,SignOnSheet!$D$5:$K$18,3,FALSE),"NON_LISTED"),"")</f>
        <v/>
      </c>
      <c r="F35" s="18" t="str">
        <f>IF(B35&lt;&gt;"",IFERROR(VLOOKUP(B35,SignOnSheet!$D$5:$K$18,4,FALSE),"NON_LISTED"),"")</f>
        <v/>
      </c>
      <c r="G35" s="18" t="str">
        <f>IF(B35&lt;&gt;"",IFERROR(VLOOKUP(B35,SignOnSheet!$D$5:$K$18,5,FALSE),"NON_LISTED"),"")</f>
        <v/>
      </c>
      <c r="H35" s="18" t="str">
        <f>IF(B35&lt;&gt;"",IFERROR(VLOOKUP(B35,SignOnSheet!$D$5:$K$18,6,FALSE),"NON_LISTED"),"")</f>
        <v/>
      </c>
      <c r="I35" s="39" t="str">
        <f>IF(B35&lt;&gt;"",IFERROR(VLOOKUP(B35,SignOnSheet!$D$5:$K$18,2,FALSE),"NON_LISTED"),"")</f>
        <v/>
      </c>
      <c r="J35" s="18" t="str">
        <f t="shared" si="0"/>
        <v/>
      </c>
      <c r="K35" s="19" t="str">
        <f t="shared" si="1"/>
        <v/>
      </c>
      <c r="L35" s="19" t="str">
        <f t="shared" si="2"/>
        <v/>
      </c>
      <c r="M35" s="18" t="str">
        <f>IF(ISTEXT(C35),SignOnSheet!$U$22+1,IF(C35&lt;&gt;"",IFERROR(IF(L35&gt;0,RANK(L35,IF(L$6:L$56&gt;0,L$6:L$56,),1)-COUNTIF(L$6:L$56,"=0"),IF(L35&lt;&gt;"",SignOnSheet!$U$22+1,0)),0),""))</f>
        <v/>
      </c>
      <c r="N35" s="20" t="e">
        <f>IF(#REF!=N$5,IF(L35="",MAX($L$6:$L$56)+1,L35),"")</f>
        <v>#REF!</v>
      </c>
      <c r="O35" s="20"/>
      <c r="P35" s="20"/>
      <c r="Q35" s="20"/>
      <c r="R35" s="18"/>
      <c r="S35" s="20"/>
      <c r="T35" s="18"/>
    </row>
    <row r="36" spans="1:20" x14ac:dyDescent="0.2">
      <c r="A36" s="17">
        <f t="shared" si="3"/>
        <v>31</v>
      </c>
      <c r="B36" s="11"/>
      <c r="C36" s="11"/>
      <c r="D36" s="17" t="str">
        <f>IF(B36&lt;&gt;"",IFERROR(VLOOKUP(B36,SignOnSheet!$D$5:$N$18,7,FALSE),"NON_LISTED"),"")</f>
        <v/>
      </c>
      <c r="E36" s="18" t="str">
        <f>IF(B36&lt;&gt;"",IFERROR(VLOOKUP(B36,SignOnSheet!$D$5:$K$18,3,FALSE),"NON_LISTED"),"")</f>
        <v/>
      </c>
      <c r="F36" s="18" t="str">
        <f>IF(B36&lt;&gt;"",IFERROR(VLOOKUP(B36,SignOnSheet!$D$5:$K$18,4,FALSE),"NON_LISTED"),"")</f>
        <v/>
      </c>
      <c r="G36" s="18" t="str">
        <f>IF(B36&lt;&gt;"",IFERROR(VLOOKUP(B36,SignOnSheet!$D$5:$K$18,5,FALSE),"NON_LISTED"),"")</f>
        <v/>
      </c>
      <c r="H36" s="18" t="str">
        <f>IF(B36&lt;&gt;"",IFERROR(VLOOKUP(B36,SignOnSheet!$D$5:$K$18,6,FALSE),"NON_LISTED"),"")</f>
        <v/>
      </c>
      <c r="I36" s="39" t="str">
        <f>IF(B36&lt;&gt;"",IFERROR(VLOOKUP(B36,SignOnSheet!$D$5:$K$18,2,FALSE),"NON_LISTED"),"")</f>
        <v/>
      </c>
      <c r="J36" s="18" t="str">
        <f t="shared" si="0"/>
        <v/>
      </c>
      <c r="K36" s="19" t="str">
        <f t="shared" si="1"/>
        <v/>
      </c>
      <c r="L36" s="19" t="str">
        <f t="shared" si="2"/>
        <v/>
      </c>
      <c r="M36" s="18" t="str">
        <f>IF(ISTEXT(C36),SignOnSheet!$U$22+1,IF(C36&lt;&gt;"",IFERROR(IF(L36&gt;0,RANK(L36,IF(L$6:L$56&gt;0,L$6:L$56,),1)-COUNTIF(L$6:L$56,"=0"),IF(L36&lt;&gt;"",SignOnSheet!$U$22+1,0)),0),""))</f>
        <v/>
      </c>
      <c r="N36" s="20" t="e">
        <f>IF(#REF!=N$5,IF(L36="",MAX($L$6:$L$56)+1,L36),"")</f>
        <v>#REF!</v>
      </c>
      <c r="O36" s="20" t="str">
        <f t="shared" ref="O36:O56" si="4">IFERROR(IF(L36&lt;&gt;"",L36/I36,""),"")</f>
        <v/>
      </c>
      <c r="P36" s="20" t="str">
        <f t="shared" ref="P36:P56" si="5">IF(LEFT(B37,1)="D",COUNTA($C$6:$C$56)+1,IF(C37&lt;&gt;"",IFERROR(IF(O36&gt;0,RANK(O36,IF(O$6:O$56&gt;0,O$6:O$56,),1)-COUNTIF(O$6:O$56,"=0"),IF(O36&lt;&gt;"",COUNT($C$6:$C$56)+1,0)),0),""))</f>
        <v/>
      </c>
      <c r="Q36" s="20"/>
      <c r="R36" s="18"/>
      <c r="S36" s="20"/>
      <c r="T36" s="18"/>
    </row>
    <row r="37" spans="1:20" x14ac:dyDescent="0.2">
      <c r="A37" s="17">
        <f t="shared" si="3"/>
        <v>32</v>
      </c>
      <c r="B37" s="11"/>
      <c r="C37" s="11"/>
      <c r="D37" s="17" t="str">
        <f>IF(B37&lt;&gt;"",IFERROR(VLOOKUP(B37,SignOnSheet!$D$5:$N$18,7,FALSE),"NON_LISTED"),"")</f>
        <v/>
      </c>
      <c r="E37" s="18" t="str">
        <f>IF(B37&lt;&gt;"",IFERROR(VLOOKUP(B37,SignOnSheet!$D$5:$K$18,3,FALSE),"NON_LISTED"),"")</f>
        <v/>
      </c>
      <c r="F37" s="18" t="str">
        <f>IF(B37&lt;&gt;"",IFERROR(VLOOKUP(B37,SignOnSheet!$D$5:$K$18,4,FALSE),"NON_LISTED"),"")</f>
        <v/>
      </c>
      <c r="G37" s="18" t="str">
        <f>IF(B37&lt;&gt;"",IFERROR(VLOOKUP(B37,SignOnSheet!$D$5:$K$18,5,FALSE),"NON_LISTED"),"")</f>
        <v/>
      </c>
      <c r="H37" s="18" t="str">
        <f>IF(B37&lt;&gt;"",IFERROR(VLOOKUP(B37,SignOnSheet!$D$5:$K$18,6,FALSE),"NON_LISTED"),"")</f>
        <v/>
      </c>
      <c r="I37" s="39" t="str">
        <f>IF(B37&lt;&gt;"",IFERROR(VLOOKUP(B37,SignOnSheet!$D$5:$K$18,2,FALSE),"NON_LISTED"),"")</f>
        <v/>
      </c>
      <c r="J37" s="18" t="str">
        <f t="shared" si="0"/>
        <v/>
      </c>
      <c r="K37" s="19" t="str">
        <f t="shared" si="1"/>
        <v/>
      </c>
      <c r="L37" s="19" t="str">
        <f t="shared" si="2"/>
        <v/>
      </c>
      <c r="M37" s="18" t="str">
        <f>IF(ISTEXT(C37),SignOnSheet!$U$22+1,IF(C37&lt;&gt;"",IFERROR(IF(L37&gt;0,RANK(L37,IF(L$6:L$56&gt;0,L$6:L$56,),1)-COUNTIF(L$6:L$56,"=0"),IF(L37&lt;&gt;"",SignOnSheet!$U$22+1,0)),0),""))</f>
        <v/>
      </c>
      <c r="N37" s="20" t="e">
        <f>IF(#REF!=N$5,IF(L37="",MAX($L$6:$L$56)+1,L37),"")</f>
        <v>#REF!</v>
      </c>
      <c r="O37" s="20" t="str">
        <f t="shared" si="4"/>
        <v/>
      </c>
      <c r="P37" s="20" t="str">
        <f t="shared" si="5"/>
        <v/>
      </c>
      <c r="Q37" s="20"/>
      <c r="R37" s="18"/>
      <c r="S37" s="20"/>
      <c r="T37" s="18"/>
    </row>
    <row r="38" spans="1:20" x14ac:dyDescent="0.2">
      <c r="A38" s="17">
        <f t="shared" si="3"/>
        <v>33</v>
      </c>
      <c r="B38" s="11"/>
      <c r="C38" s="11"/>
      <c r="D38" s="17" t="str">
        <f>IF(B38&lt;&gt;"",IFERROR(VLOOKUP(B38,SignOnSheet!$D$5:$N$18,7,FALSE),"NON_LISTED"),"")</f>
        <v/>
      </c>
      <c r="E38" s="18" t="str">
        <f>IF(B38&lt;&gt;"",IFERROR(VLOOKUP(B38,SignOnSheet!$D$5:$K$18,3,FALSE),"NON_LISTED"),"")</f>
        <v/>
      </c>
      <c r="F38" s="18" t="str">
        <f>IF(B38&lt;&gt;"",IFERROR(VLOOKUP(B38,SignOnSheet!$D$5:$K$18,4,FALSE),"NON_LISTED"),"")</f>
        <v/>
      </c>
      <c r="G38" s="18" t="str">
        <f>IF(B38&lt;&gt;"",IFERROR(VLOOKUP(B38,SignOnSheet!$D$5:$K$18,5,FALSE),"NON_LISTED"),"")</f>
        <v/>
      </c>
      <c r="H38" s="18" t="str">
        <f>IF(B38&lt;&gt;"",IFERROR(VLOOKUP(B38,SignOnSheet!$D$5:$K$18,6,FALSE),"NON_LISTED"),"")</f>
        <v/>
      </c>
      <c r="I38" s="39" t="str">
        <f>IF(B38&lt;&gt;"",IFERROR(VLOOKUP(B38,SignOnSheet!$D$5:$K$18,2,FALSE),"NON_LISTED"),"")</f>
        <v/>
      </c>
      <c r="J38" s="18" t="str">
        <f t="shared" si="0"/>
        <v/>
      </c>
      <c r="K38" s="19" t="str">
        <f t="shared" si="1"/>
        <v/>
      </c>
      <c r="L38" s="19" t="str">
        <f t="shared" si="2"/>
        <v/>
      </c>
      <c r="M38" s="18" t="str">
        <f>IF(ISTEXT(C38),SignOnSheet!$U$22+1,IF(C38&lt;&gt;"",IFERROR(IF(L38&gt;0,RANK(L38,IF(L$6:L$56&gt;0,L$6:L$56,),1)-COUNTIF(L$6:L$56,"=0"),IF(L38&lt;&gt;"",SignOnSheet!$U$22+1,0)),0),""))</f>
        <v/>
      </c>
      <c r="N38" s="20" t="e">
        <f>IF(#REF!=N$5,IF(L38="",MAX($L$6:$L$56)+1,L38),"")</f>
        <v>#REF!</v>
      </c>
      <c r="O38" s="20" t="str">
        <f t="shared" si="4"/>
        <v/>
      </c>
      <c r="P38" s="20" t="str">
        <f t="shared" si="5"/>
        <v/>
      </c>
      <c r="Q38" s="20"/>
      <c r="R38" s="18"/>
      <c r="S38" s="20"/>
      <c r="T38" s="18"/>
    </row>
    <row r="39" spans="1:20" x14ac:dyDescent="0.2">
      <c r="A39" s="17">
        <f t="shared" si="3"/>
        <v>34</v>
      </c>
      <c r="B39" s="11"/>
      <c r="C39" s="11"/>
      <c r="D39" s="17" t="str">
        <f>IF(B39&lt;&gt;"",IFERROR(VLOOKUP(B39,SignOnSheet!$D$5:$N$18,7,FALSE),"NON_LISTED"),"")</f>
        <v/>
      </c>
      <c r="E39" s="18" t="str">
        <f>IF(B39&lt;&gt;"",IFERROR(VLOOKUP(B39,SignOnSheet!$D$5:$K$18,3,FALSE),"NON_LISTED"),"")</f>
        <v/>
      </c>
      <c r="F39" s="18" t="str">
        <f>IF(B39&lt;&gt;"",IFERROR(VLOOKUP(B39,SignOnSheet!$D$5:$K$18,4,FALSE),"NON_LISTED"),"")</f>
        <v/>
      </c>
      <c r="G39" s="18" t="str">
        <f>IF(B39&lt;&gt;"",IFERROR(VLOOKUP(B39,SignOnSheet!$D$5:$K$18,5,FALSE),"NON_LISTED"),"")</f>
        <v/>
      </c>
      <c r="H39" s="18" t="str">
        <f>IF(B39&lt;&gt;"",IFERROR(VLOOKUP(B39,SignOnSheet!$D$5:$K$18,6,FALSE),"NON_LISTED"),"")</f>
        <v/>
      </c>
      <c r="I39" s="39" t="str">
        <f>IF(B39&lt;&gt;"",IFERROR(VLOOKUP(B39,SignOnSheet!$D$5:$K$18,2,FALSE),"NON_LISTED"),"")</f>
        <v/>
      </c>
      <c r="J39" s="18" t="str">
        <f t="shared" si="0"/>
        <v/>
      </c>
      <c r="K39" s="19" t="str">
        <f t="shared" si="1"/>
        <v/>
      </c>
      <c r="L39" s="19" t="str">
        <f t="shared" si="2"/>
        <v/>
      </c>
      <c r="M39" s="18" t="str">
        <f>IF(ISTEXT(C39),SignOnSheet!$U$22+1,IF(C39&lt;&gt;"",IFERROR(IF(L39&gt;0,RANK(L39,IF(L$6:L$56&gt;0,L$6:L$56,),1)-COUNTIF(L$6:L$56,"=0"),IF(L39&lt;&gt;"",SignOnSheet!$U$22+1,0)),0),""))</f>
        <v/>
      </c>
      <c r="N39" s="20" t="e">
        <f>IF(#REF!=N$5,IF(L39="",MAX($L$6:$L$56)+1,L39),"")</f>
        <v>#REF!</v>
      </c>
      <c r="O39" s="20" t="str">
        <f t="shared" si="4"/>
        <v/>
      </c>
      <c r="P39" s="20" t="str">
        <f t="shared" si="5"/>
        <v/>
      </c>
      <c r="Q39" s="20"/>
      <c r="R39" s="18"/>
      <c r="S39" s="20"/>
      <c r="T39" s="18"/>
    </row>
    <row r="40" spans="1:20" x14ac:dyDescent="0.2">
      <c r="A40" s="17">
        <f t="shared" si="3"/>
        <v>35</v>
      </c>
      <c r="B40" s="11"/>
      <c r="C40" s="11"/>
      <c r="D40" s="17" t="str">
        <f>IF(B40&lt;&gt;"",IFERROR(VLOOKUP(B40,SignOnSheet!$D$5:$N$18,7,FALSE),"NON_LISTED"),"")</f>
        <v/>
      </c>
      <c r="E40" s="18" t="str">
        <f>IF(B40&lt;&gt;"",IFERROR(VLOOKUP(B40,SignOnSheet!$D$5:$K$18,3,FALSE),"NON_LISTED"),"")</f>
        <v/>
      </c>
      <c r="F40" s="18" t="str">
        <f>IF(B40&lt;&gt;"",IFERROR(VLOOKUP(B40,SignOnSheet!$D$5:$K$18,4,FALSE),"NON_LISTED"),"")</f>
        <v/>
      </c>
      <c r="G40" s="18" t="str">
        <f>IF(B40&lt;&gt;"",IFERROR(VLOOKUP(B40,SignOnSheet!$D$5:$K$18,5,FALSE),"NON_LISTED"),"")</f>
        <v/>
      </c>
      <c r="H40" s="18" t="str">
        <f>IF(B40&lt;&gt;"",IFERROR(VLOOKUP(B40,SignOnSheet!$D$5:$K$18,6,FALSE),"NON_LISTED"),"")</f>
        <v/>
      </c>
      <c r="I40" s="39" t="str">
        <f>IF(B40&lt;&gt;"",IFERROR(VLOOKUP(B40,SignOnSheet!$D$5:$K$18,2,FALSE),"NON_LISTED"),"")</f>
        <v/>
      </c>
      <c r="J40" s="18" t="str">
        <f t="shared" si="0"/>
        <v/>
      </c>
      <c r="K40" s="19" t="str">
        <f t="shared" si="1"/>
        <v/>
      </c>
      <c r="L40" s="19" t="str">
        <f t="shared" si="2"/>
        <v/>
      </c>
      <c r="M40" s="18" t="str">
        <f>IF(ISTEXT(C40),SignOnSheet!$U$22+1,IF(C40&lt;&gt;"",IFERROR(IF(L40&gt;0,RANK(L40,IF(L$6:L$56&gt;0,L$6:L$56,),1)-COUNTIF(L$6:L$56,"=0"),IF(L40&lt;&gt;"",SignOnSheet!$U$22+1,0)),0),""))</f>
        <v/>
      </c>
      <c r="N40" s="20" t="e">
        <f>IF(#REF!=N$5,IF(L40="",MAX($L$6:$L$56)+1,L40),"")</f>
        <v>#REF!</v>
      </c>
      <c r="O40" s="20" t="str">
        <f t="shared" si="4"/>
        <v/>
      </c>
      <c r="P40" s="20" t="str">
        <f t="shared" si="5"/>
        <v/>
      </c>
      <c r="Q40" s="20"/>
      <c r="R40" s="18"/>
      <c r="S40" s="20"/>
      <c r="T40" s="18"/>
    </row>
    <row r="41" spans="1:20" x14ac:dyDescent="0.2">
      <c r="A41" s="17">
        <f t="shared" si="3"/>
        <v>36</v>
      </c>
      <c r="B41" s="11"/>
      <c r="C41" s="11"/>
      <c r="D41" s="17" t="str">
        <f>IF(B41&lt;&gt;"",IFERROR(VLOOKUP(B41,SignOnSheet!$D$5:$N$18,7,FALSE),"NON_LISTED"),"")</f>
        <v/>
      </c>
      <c r="E41" s="18" t="str">
        <f>IF(B41&lt;&gt;"",IFERROR(VLOOKUP(B41,SignOnSheet!$D$5:$K$18,3,FALSE),"NON_LISTED"),"")</f>
        <v/>
      </c>
      <c r="F41" s="18" t="str">
        <f>IF(B41&lt;&gt;"",IFERROR(VLOOKUP(B41,SignOnSheet!$D$5:$K$18,4,FALSE),"NON_LISTED"),"")</f>
        <v/>
      </c>
      <c r="G41" s="18" t="str">
        <f>IF(B41&lt;&gt;"",IFERROR(VLOOKUP(B41,SignOnSheet!$D$5:$K$18,5,FALSE),"NON_LISTED"),"")</f>
        <v/>
      </c>
      <c r="H41" s="18" t="str">
        <f>IF(B41&lt;&gt;"",IFERROR(VLOOKUP(B41,SignOnSheet!$D$5:$K$18,6,FALSE),"NON_LISTED"),"")</f>
        <v/>
      </c>
      <c r="I41" s="27" t="str">
        <f>IF(B41&lt;&gt;"",IFERROR(VLOOKUP(B41,SignOnSheet!$D$5:$K$18,2,FALSE),"NON_LISTED"),"")</f>
        <v/>
      </c>
      <c r="J41" s="18" t="str">
        <f t="shared" si="0"/>
        <v/>
      </c>
      <c r="K41" s="19" t="str">
        <f t="shared" si="1"/>
        <v/>
      </c>
      <c r="L41" s="19" t="str">
        <f t="shared" si="2"/>
        <v/>
      </c>
      <c r="M41" s="18" t="str">
        <f>IF(ISTEXT(C41),SignOnSheet!$U$22+1,IF(C41&lt;&gt;"",IFERROR(IF(L41&gt;0,RANK(L41,IF(L$6:L$56&gt;0,L$6:L$56,),1)-COUNTIF(L$6:L$56,"=0"),IF(L41&lt;&gt;"",SignOnSheet!$U$22+1,0)),0),""))</f>
        <v/>
      </c>
      <c r="N41" s="20" t="e">
        <f>IF(#REF!=N$5,IF(L41="",MAX($L$6:$L$56)+1,L41),"")</f>
        <v>#REF!</v>
      </c>
      <c r="O41" s="20" t="str">
        <f t="shared" si="4"/>
        <v/>
      </c>
      <c r="P41" s="20" t="str">
        <f t="shared" si="5"/>
        <v/>
      </c>
      <c r="Q41" s="20"/>
      <c r="R41" s="18"/>
      <c r="S41" s="20"/>
      <c r="T41" s="18"/>
    </row>
    <row r="42" spans="1:20" x14ac:dyDescent="0.2">
      <c r="A42" s="17">
        <f t="shared" si="3"/>
        <v>37</v>
      </c>
      <c r="B42" s="11"/>
      <c r="C42" s="11"/>
      <c r="D42" s="17" t="str">
        <f>IF(B42&lt;&gt;"",IFERROR(VLOOKUP(B42,SignOnSheet!$D$5:$N$18,7,FALSE),"NON_LISTED"),"")</f>
        <v/>
      </c>
      <c r="E42" s="18" t="str">
        <f>IF(B42&lt;&gt;"",IFERROR(VLOOKUP(B42,SignOnSheet!$D$5:$K$18,3,FALSE),"NON_LISTED"),"")</f>
        <v/>
      </c>
      <c r="F42" s="18" t="str">
        <f>IF(B42&lt;&gt;"",IFERROR(VLOOKUP(B42,SignOnSheet!$D$5:$K$18,4,FALSE),"NON_LISTED"),"")</f>
        <v/>
      </c>
      <c r="G42" s="18" t="str">
        <f>IF(B42&lt;&gt;"",IFERROR(VLOOKUP(B42,SignOnSheet!$D$5:$K$18,5,FALSE),"NON_LISTED"),"")</f>
        <v/>
      </c>
      <c r="H42" s="18" t="str">
        <f>IF(B42&lt;&gt;"",IFERROR(VLOOKUP(B42,SignOnSheet!$D$5:$K$18,6,FALSE),"NON_LISTED"),"")</f>
        <v/>
      </c>
      <c r="I42" s="27" t="str">
        <f>IF(B42&lt;&gt;"",IFERROR(VLOOKUP(B42,SignOnSheet!$D$5:$K$18,2,FALSE),"NON_LISTED"),"")</f>
        <v/>
      </c>
      <c r="J42" s="18" t="str">
        <f t="shared" si="0"/>
        <v/>
      </c>
      <c r="K42" s="19" t="str">
        <f t="shared" si="1"/>
        <v/>
      </c>
      <c r="L42" s="19" t="str">
        <f t="shared" si="2"/>
        <v/>
      </c>
      <c r="M42" s="18" t="str">
        <f>IF(ISTEXT(C42),SignOnSheet!$U$22+1,IF(C42&lt;&gt;"",IFERROR(IF(L42&gt;0,RANK(L42,IF(L$6:L$56&gt;0,L$6:L$56,),1)-COUNTIF(L$6:L$56,"=0"),IF(L42&lt;&gt;"",SignOnSheet!$U$22+1,0)),0),""))</f>
        <v/>
      </c>
      <c r="N42" s="20" t="e">
        <f>IF(#REF!=N$5,IF(L42="",MAX($L$6:$L$56)+1,L42),"")</f>
        <v>#REF!</v>
      </c>
      <c r="O42" s="20" t="str">
        <f t="shared" si="4"/>
        <v/>
      </c>
      <c r="P42" s="20" t="str">
        <f t="shared" si="5"/>
        <v/>
      </c>
      <c r="Q42" s="20"/>
      <c r="R42" s="18"/>
      <c r="S42" s="20"/>
      <c r="T42" s="18"/>
    </row>
    <row r="43" spans="1:20" x14ac:dyDescent="0.2">
      <c r="A43" s="17">
        <f t="shared" si="3"/>
        <v>38</v>
      </c>
      <c r="B43" s="11"/>
      <c r="C43" s="11"/>
      <c r="D43" s="17" t="str">
        <f>IF(B43&lt;&gt;"",IFERROR(VLOOKUP(B43,SignOnSheet!$D$5:$N$18,7,FALSE),"NON_LISTED"),"")</f>
        <v/>
      </c>
      <c r="E43" s="18" t="str">
        <f>IF(B43&lt;&gt;"",IFERROR(VLOOKUP(B43,SignOnSheet!$D$5:$K$18,3,FALSE),"NON_LISTED"),"")</f>
        <v/>
      </c>
      <c r="F43" s="18" t="str">
        <f>IF(B43&lt;&gt;"",IFERROR(VLOOKUP(B43,SignOnSheet!$D$5:$K$18,4,FALSE),"NON_LISTED"),"")</f>
        <v/>
      </c>
      <c r="G43" s="18" t="str">
        <f>IF(B43&lt;&gt;"",IFERROR(VLOOKUP(B43,SignOnSheet!$D$5:$K$18,5,FALSE),"NON_LISTED"),"")</f>
        <v/>
      </c>
      <c r="H43" s="18" t="str">
        <f>IF(B43&lt;&gt;"",IFERROR(VLOOKUP(B43,SignOnSheet!$D$5:$K$18,6,FALSE),"NON_LISTED"),"")</f>
        <v/>
      </c>
      <c r="I43" s="27" t="str">
        <f>IF(B43&lt;&gt;"",IFERROR(VLOOKUP(B43,SignOnSheet!$D$5:$K$18,2,FALSE),"NON_LISTED"),"")</f>
        <v/>
      </c>
      <c r="J43" s="18" t="str">
        <f t="shared" si="0"/>
        <v/>
      </c>
      <c r="K43" s="19" t="str">
        <f t="shared" si="1"/>
        <v/>
      </c>
      <c r="L43" s="19" t="str">
        <f t="shared" si="2"/>
        <v/>
      </c>
      <c r="M43" s="18" t="str">
        <f>IF(ISTEXT(C43),SignOnSheet!$U$22+1,IF(C43&lt;&gt;"",IFERROR(IF(L43&gt;0,RANK(L43,IF(L$6:L$56&gt;0,L$6:L$56,),1)-COUNTIF(L$6:L$56,"=0"),IF(L43&lt;&gt;"",SignOnSheet!$U$22+1,0)),0),""))</f>
        <v/>
      </c>
      <c r="N43" s="20" t="e">
        <f>IF(#REF!=N$5,IF(L43="",MAX($L$6:$L$56)+1,L43),"")</f>
        <v>#REF!</v>
      </c>
      <c r="O43" s="20" t="str">
        <f t="shared" si="4"/>
        <v/>
      </c>
      <c r="P43" s="20" t="str">
        <f t="shared" si="5"/>
        <v/>
      </c>
      <c r="Q43" s="20"/>
      <c r="R43" s="18"/>
      <c r="S43" s="20"/>
      <c r="T43" s="18"/>
    </row>
    <row r="44" spans="1:20" x14ac:dyDescent="0.2">
      <c r="A44" s="17">
        <f t="shared" si="3"/>
        <v>39</v>
      </c>
      <c r="B44" s="11"/>
      <c r="C44" s="11"/>
      <c r="D44" s="17" t="str">
        <f>IF(B44&lt;&gt;"",IFERROR(VLOOKUP(B44,SignOnSheet!$D$5:$N$18,7,FALSE),"NON_LISTED"),"")</f>
        <v/>
      </c>
      <c r="E44" s="18" t="str">
        <f>IF(B44&lt;&gt;"",IFERROR(VLOOKUP(B44,SignOnSheet!$D$5:$K$18,3,FALSE),"NON_LISTED"),"")</f>
        <v/>
      </c>
      <c r="F44" s="18" t="str">
        <f>IF(B44&lt;&gt;"",IFERROR(VLOOKUP(B44,SignOnSheet!$D$5:$K$18,4,FALSE),"NON_LISTED"),"")</f>
        <v/>
      </c>
      <c r="G44" s="18" t="str">
        <f>IF(B44&lt;&gt;"",IFERROR(VLOOKUP(B44,SignOnSheet!$D$5:$K$18,5,FALSE),"NON_LISTED"),"")</f>
        <v/>
      </c>
      <c r="H44" s="18" t="str">
        <f>IF(B44&lt;&gt;"",IFERROR(VLOOKUP(B44,SignOnSheet!$D$5:$K$18,6,FALSE),"NON_LISTED"),"")</f>
        <v/>
      </c>
      <c r="I44" s="27" t="str">
        <f>IF(B44&lt;&gt;"",IFERROR(VLOOKUP(B44,SignOnSheet!$D$5:$K$18,2,FALSE),"NON_LISTED"),"")</f>
        <v/>
      </c>
      <c r="J44" s="18" t="str">
        <f t="shared" si="0"/>
        <v/>
      </c>
      <c r="K44" s="19" t="str">
        <f t="shared" si="1"/>
        <v/>
      </c>
      <c r="L44" s="19" t="str">
        <f t="shared" si="2"/>
        <v/>
      </c>
      <c r="M44" s="18" t="str">
        <f>IF(ISTEXT(C44),SignOnSheet!$U$22+1,IF(C44&lt;&gt;"",IFERROR(IF(L44&gt;0,RANK(L44,IF(L$6:L$56&gt;0,L$6:L$56,),1)-COUNTIF(L$6:L$56,"=0"),IF(L44&lt;&gt;"",SignOnSheet!$U$22+1,0)),0),""))</f>
        <v/>
      </c>
      <c r="N44" s="20" t="e">
        <f>IF(#REF!=N$5,IF(L44="",MAX($L$6:$L$56)+1,L44),"")</f>
        <v>#REF!</v>
      </c>
      <c r="O44" s="20" t="str">
        <f t="shared" si="4"/>
        <v/>
      </c>
      <c r="P44" s="20" t="str">
        <f t="shared" si="5"/>
        <v/>
      </c>
      <c r="Q44" s="20"/>
      <c r="R44" s="18"/>
      <c r="S44" s="20"/>
      <c r="T44" s="18"/>
    </row>
    <row r="45" spans="1:20" x14ac:dyDescent="0.2">
      <c r="A45" s="17">
        <f t="shared" si="3"/>
        <v>40</v>
      </c>
      <c r="B45" s="11"/>
      <c r="C45" s="11"/>
      <c r="D45" s="17" t="str">
        <f>IF(B45&lt;&gt;"",IFERROR(VLOOKUP(B45,SignOnSheet!$D$5:$N$18,7,FALSE),"NON_LISTED"),"")</f>
        <v/>
      </c>
      <c r="E45" s="18" t="str">
        <f>IF(B45&lt;&gt;"",IFERROR(VLOOKUP(B45,SignOnSheet!$D$5:$K$18,3,FALSE),"NON_LISTED"),"")</f>
        <v/>
      </c>
      <c r="F45" s="18" t="str">
        <f>IF(B45&lt;&gt;"",IFERROR(VLOOKUP(B45,SignOnSheet!$D$5:$K$18,4,FALSE),"NON_LISTED"),"")</f>
        <v/>
      </c>
      <c r="G45" s="18" t="str">
        <f>IF(B45&lt;&gt;"",IFERROR(VLOOKUP(B45,SignOnSheet!$D$5:$K$18,5,FALSE),"NON_LISTED"),"")</f>
        <v/>
      </c>
      <c r="H45" s="18" t="str">
        <f>IF(B45&lt;&gt;"",IFERROR(VLOOKUP(B45,SignOnSheet!$D$5:$K$18,6,FALSE),"NON_LISTED"),"")</f>
        <v/>
      </c>
      <c r="I45" s="27" t="str">
        <f>IF(B45&lt;&gt;"",IFERROR(VLOOKUP(B45,SignOnSheet!$D$5:$K$18,2,FALSE),"NON_LISTED"),"")</f>
        <v/>
      </c>
      <c r="J45" s="18" t="str">
        <f t="shared" si="0"/>
        <v/>
      </c>
      <c r="K45" s="19" t="str">
        <f t="shared" si="1"/>
        <v/>
      </c>
      <c r="L45" s="19" t="str">
        <f t="shared" si="2"/>
        <v/>
      </c>
      <c r="M45" s="18" t="str">
        <f>IF(ISTEXT(C45),SignOnSheet!$U$22+1,IF(C45&lt;&gt;"",IFERROR(IF(L45&gt;0,RANK(L45,IF(L$6:L$56&gt;0,L$6:L$56,),1)-COUNTIF(L$6:L$56,"=0"),IF(L45&lt;&gt;"",SignOnSheet!$U$22+1,0)),0),""))</f>
        <v/>
      </c>
      <c r="N45" s="20" t="e">
        <f>IF(#REF!=N$5,IF(L45="",MAX($L$6:$L$56)+1,L45),"")</f>
        <v>#REF!</v>
      </c>
      <c r="O45" s="20" t="str">
        <f t="shared" si="4"/>
        <v/>
      </c>
      <c r="P45" s="20" t="str">
        <f t="shared" si="5"/>
        <v/>
      </c>
      <c r="Q45" s="20"/>
      <c r="R45" s="18"/>
      <c r="S45" s="20"/>
      <c r="T45" s="18"/>
    </row>
    <row r="46" spans="1:20" x14ac:dyDescent="0.2">
      <c r="A46" s="17">
        <f t="shared" si="3"/>
        <v>41</v>
      </c>
      <c r="B46" s="11"/>
      <c r="C46" s="11"/>
      <c r="D46" s="17" t="str">
        <f>IF(B46&lt;&gt;"",IFERROR(VLOOKUP(B46,SignOnSheet!$D$5:$N$18,7,FALSE),"NON_LISTED"),"")</f>
        <v/>
      </c>
      <c r="E46" s="18" t="str">
        <f>IF(B46&lt;&gt;"",IFERROR(VLOOKUP(B46,SignOnSheet!$D$5:$K$18,3,FALSE),"NON_LISTED"),"")</f>
        <v/>
      </c>
      <c r="F46" s="18" t="str">
        <f>IF(B46&lt;&gt;"",IFERROR(VLOOKUP(B46,SignOnSheet!$D$5:$K$18,4,FALSE),"NON_LISTED"),"")</f>
        <v/>
      </c>
      <c r="G46" s="18" t="str">
        <f>IF(B46&lt;&gt;"",IFERROR(VLOOKUP(B46,SignOnSheet!$D$5:$K$18,5,FALSE),"NON_LISTED"),"")</f>
        <v/>
      </c>
      <c r="H46" s="18" t="str">
        <f>IF(B46&lt;&gt;"",IFERROR(VLOOKUP(B46,SignOnSheet!$D$5:$K$18,6,FALSE),"NON_LISTED"),"")</f>
        <v/>
      </c>
      <c r="I46" s="27" t="str">
        <f>IF(B46&lt;&gt;"",IFERROR(VLOOKUP(B46,SignOnSheet!$D$5:$K$18,2,FALSE),"NON_LISTED"),"")</f>
        <v/>
      </c>
      <c r="J46" s="18" t="str">
        <f t="shared" si="0"/>
        <v/>
      </c>
      <c r="K46" s="19" t="str">
        <f t="shared" si="1"/>
        <v/>
      </c>
      <c r="L46" s="19" t="str">
        <f t="shared" si="2"/>
        <v/>
      </c>
      <c r="M46" s="18" t="str">
        <f>IF(ISTEXT(C46),SignOnSheet!$U$22+1,IF(C46&lt;&gt;"",IFERROR(IF(L46&gt;0,RANK(L46,IF(L$6:L$56&gt;0,L$6:L$56,),1)-COUNTIF(L$6:L$56,"=0"),IF(L46&lt;&gt;"",SignOnSheet!$U$22+1,0)),0),""))</f>
        <v/>
      </c>
      <c r="N46" s="20" t="e">
        <f>IF(#REF!=N$5,IF(L46="",MAX($L$6:$L$56)+1,L46),"")</f>
        <v>#REF!</v>
      </c>
      <c r="O46" s="20" t="str">
        <f t="shared" si="4"/>
        <v/>
      </c>
      <c r="P46" s="20" t="str">
        <f t="shared" si="5"/>
        <v/>
      </c>
      <c r="Q46" s="20"/>
      <c r="R46" s="18"/>
      <c r="S46" s="20"/>
      <c r="T46" s="18"/>
    </row>
    <row r="47" spans="1:20" x14ac:dyDescent="0.2">
      <c r="A47" s="17">
        <f t="shared" si="3"/>
        <v>42</v>
      </c>
      <c r="B47" s="11"/>
      <c r="C47" s="11"/>
      <c r="D47" s="17" t="str">
        <f>IF(B47&lt;&gt;"",IFERROR(VLOOKUP(B47,SignOnSheet!$D$5:$N$18,7,FALSE),"NON_LISTED"),"")</f>
        <v/>
      </c>
      <c r="E47" s="18" t="str">
        <f>IF(B47&lt;&gt;"",IFERROR(VLOOKUP(B47,SignOnSheet!$D$5:$K$18,3,FALSE),"NON_LISTED"),"")</f>
        <v/>
      </c>
      <c r="F47" s="18" t="str">
        <f>IF(B47&lt;&gt;"",IFERROR(VLOOKUP(B47,SignOnSheet!$D$5:$K$18,4,FALSE),"NON_LISTED"),"")</f>
        <v/>
      </c>
      <c r="G47" s="18" t="str">
        <f>IF(B47&lt;&gt;"",IFERROR(VLOOKUP(B47,SignOnSheet!$D$5:$K$18,5,FALSE),"NON_LISTED"),"")</f>
        <v/>
      </c>
      <c r="H47" s="18" t="str">
        <f>IF(B47&lt;&gt;"",IFERROR(VLOOKUP(B47,SignOnSheet!$D$5:$K$18,6,FALSE),"NON_LISTED"),"")</f>
        <v/>
      </c>
      <c r="I47" s="27" t="str">
        <f>IF(B47&lt;&gt;"",IFERROR(VLOOKUP(B47,SignOnSheet!$D$5:$K$18,2,FALSE),"NON_LISTED"),"")</f>
        <v/>
      </c>
      <c r="J47" s="18" t="str">
        <f t="shared" si="0"/>
        <v/>
      </c>
      <c r="K47" s="19" t="str">
        <f t="shared" si="1"/>
        <v/>
      </c>
      <c r="L47" s="19" t="str">
        <f t="shared" si="2"/>
        <v/>
      </c>
      <c r="M47" s="18" t="str">
        <f>IF(ISTEXT(C47),SignOnSheet!$U$22+1,IF(C47&lt;&gt;"",IFERROR(IF(L47&gt;0,RANK(L47,IF(L$6:L$56&gt;0,L$6:L$56,),1)-COUNTIF(L$6:L$56,"=0"),IF(L47&lt;&gt;"",SignOnSheet!$U$22+1,0)),0),""))</f>
        <v/>
      </c>
      <c r="N47" s="20" t="e">
        <f>IF(#REF!=N$5,IF(L47="",MAX($L$6:$L$56)+1,L47),"")</f>
        <v>#REF!</v>
      </c>
      <c r="O47" s="20" t="str">
        <f t="shared" si="4"/>
        <v/>
      </c>
      <c r="P47" s="20" t="str">
        <f t="shared" si="5"/>
        <v/>
      </c>
      <c r="Q47" s="20"/>
      <c r="R47" s="18"/>
      <c r="S47" s="20"/>
      <c r="T47" s="18"/>
    </row>
    <row r="48" spans="1:20" x14ac:dyDescent="0.2">
      <c r="A48" s="17">
        <f t="shared" si="3"/>
        <v>43</v>
      </c>
      <c r="B48" s="11"/>
      <c r="C48" s="11"/>
      <c r="D48" s="17" t="str">
        <f>IF(B48&lt;&gt;"",IFERROR(VLOOKUP(B48,SignOnSheet!$D$5:$N$18,7,FALSE),"NON_LISTED"),"")</f>
        <v/>
      </c>
      <c r="E48" s="18" t="str">
        <f>IF(B48&lt;&gt;"",IFERROR(VLOOKUP(B48,SignOnSheet!$D$5:$K$18,3,FALSE),"NON_LISTED"),"")</f>
        <v/>
      </c>
      <c r="F48" s="18" t="str">
        <f>IF(B48&lt;&gt;"",IFERROR(VLOOKUP(B48,SignOnSheet!$D$5:$K$18,4,FALSE),"NON_LISTED"),"")</f>
        <v/>
      </c>
      <c r="G48" s="18" t="str">
        <f>IF(B48&lt;&gt;"",IFERROR(VLOOKUP(B48,SignOnSheet!$D$5:$K$18,5,FALSE),"NON_LISTED"),"")</f>
        <v/>
      </c>
      <c r="H48" s="18" t="str">
        <f>IF(B48&lt;&gt;"",IFERROR(VLOOKUP(B48,SignOnSheet!$D$5:$K$18,6,FALSE),"NON_LISTED"),"")</f>
        <v/>
      </c>
      <c r="I48" s="27" t="str">
        <f>IF(B48&lt;&gt;"",IFERROR(VLOOKUP(B48,SignOnSheet!$D$5:$K$18,2,FALSE),"NON_LISTED"),"")</f>
        <v/>
      </c>
      <c r="J48" s="18" t="str">
        <f t="shared" si="0"/>
        <v/>
      </c>
      <c r="K48" s="19" t="str">
        <f t="shared" si="1"/>
        <v/>
      </c>
      <c r="L48" s="19" t="str">
        <f t="shared" si="2"/>
        <v/>
      </c>
      <c r="M48" s="18" t="str">
        <f>IF(ISTEXT(C48),SignOnSheet!$U$22+1,IF(C48&lt;&gt;"",IFERROR(IF(L48&gt;0,RANK(L48,IF(L$6:L$56&gt;0,L$6:L$56,),1)-COUNTIF(L$6:L$56,"=0"),IF(L48&lt;&gt;"",SignOnSheet!$U$22+1,0)),0),""))</f>
        <v/>
      </c>
      <c r="N48" s="20" t="e">
        <f>IF(#REF!=N$5,IF(L48="",MAX($L$6:$L$56)+1,L48),"")</f>
        <v>#REF!</v>
      </c>
      <c r="O48" s="20" t="str">
        <f t="shared" si="4"/>
        <v/>
      </c>
      <c r="P48" s="20" t="str">
        <f t="shared" si="5"/>
        <v/>
      </c>
      <c r="Q48" s="20"/>
      <c r="R48" s="18"/>
      <c r="S48" s="20"/>
      <c r="T48" s="18"/>
    </row>
    <row r="49" spans="1:20" x14ac:dyDescent="0.2">
      <c r="A49" s="17">
        <f t="shared" si="3"/>
        <v>44</v>
      </c>
      <c r="B49" s="11"/>
      <c r="C49" s="11"/>
      <c r="D49" s="17" t="str">
        <f>IF(B49&lt;&gt;"",IFERROR(VLOOKUP(B49,SignOnSheet!$D$5:$N$18,7,FALSE),"NON_LISTED"),"")</f>
        <v/>
      </c>
      <c r="E49" s="18" t="str">
        <f>IF(B49&lt;&gt;"",IFERROR(VLOOKUP(B49,SignOnSheet!$D$5:$K$18,3,FALSE),"NON_LISTED"),"")</f>
        <v/>
      </c>
      <c r="F49" s="18" t="str">
        <f>IF(B49&lt;&gt;"",IFERROR(VLOOKUP(B49,SignOnSheet!$D$5:$K$18,4,FALSE),"NON_LISTED"),"")</f>
        <v/>
      </c>
      <c r="G49" s="18" t="str">
        <f>IF(B49&lt;&gt;"",IFERROR(VLOOKUP(B49,SignOnSheet!$D$5:$K$18,5,FALSE),"NON_LISTED"),"")</f>
        <v/>
      </c>
      <c r="H49" s="18" t="str">
        <f>IF(B49&lt;&gt;"",IFERROR(VLOOKUP(B49,SignOnSheet!$D$5:$K$18,6,FALSE),"NON_LISTED"),"")</f>
        <v/>
      </c>
      <c r="I49" s="27" t="str">
        <f>IF(B49&lt;&gt;"",IFERROR(VLOOKUP(B49,SignOnSheet!$D$5:$K$18,2,FALSE),"NON_LISTED"),"")</f>
        <v/>
      </c>
      <c r="J49" s="18" t="str">
        <f t="shared" si="0"/>
        <v/>
      </c>
      <c r="K49" s="19" t="str">
        <f t="shared" si="1"/>
        <v/>
      </c>
      <c r="L49" s="19" t="str">
        <f t="shared" si="2"/>
        <v/>
      </c>
      <c r="M49" s="18" t="str">
        <f>IF(ISTEXT(C49),SignOnSheet!$U$22+1,IF(C49&lt;&gt;"",IFERROR(IF(L49&gt;0,RANK(L49,IF(L$6:L$56&gt;0,L$6:L$56,),1)-COUNTIF(L$6:L$56,"=0"),IF(L49&lt;&gt;"",SignOnSheet!$U$22+1,0)),0),""))</f>
        <v/>
      </c>
      <c r="N49" s="20" t="e">
        <f>IF(#REF!=N$5,IF(L49="",MAX($L$6:$L$56)+1,L49),"")</f>
        <v>#REF!</v>
      </c>
      <c r="O49" s="20" t="str">
        <f t="shared" si="4"/>
        <v/>
      </c>
      <c r="P49" s="20" t="str">
        <f t="shared" si="5"/>
        <v/>
      </c>
      <c r="Q49" s="20"/>
      <c r="R49" s="18"/>
      <c r="S49" s="20"/>
      <c r="T49" s="18"/>
    </row>
    <row r="50" spans="1:20" x14ac:dyDescent="0.2">
      <c r="A50" s="17">
        <f t="shared" si="3"/>
        <v>45</v>
      </c>
      <c r="B50" s="11"/>
      <c r="C50" s="11"/>
      <c r="D50" s="17" t="str">
        <f>IF(B50&lt;&gt;"",IFERROR(VLOOKUP(B50,SignOnSheet!$D$5:$N$18,7,FALSE),"NON_LISTED"),"")</f>
        <v/>
      </c>
      <c r="E50" s="18" t="str">
        <f>IF(B50&lt;&gt;"",IFERROR(VLOOKUP(B50,SignOnSheet!$D$5:$K$18,3,FALSE),"NON_LISTED"),"")</f>
        <v/>
      </c>
      <c r="F50" s="18" t="str">
        <f>IF(B50&lt;&gt;"",IFERROR(VLOOKUP(B50,SignOnSheet!$D$5:$K$18,4,FALSE),"NON_LISTED"),"")</f>
        <v/>
      </c>
      <c r="G50" s="18" t="str">
        <f>IF(B50&lt;&gt;"",IFERROR(VLOOKUP(B50,SignOnSheet!$D$5:$K$18,5,FALSE),"NON_LISTED"),"")</f>
        <v/>
      </c>
      <c r="H50" s="18" t="str">
        <f>IF(B50&lt;&gt;"",IFERROR(VLOOKUP(B50,SignOnSheet!$D$5:$K$18,6,FALSE),"NON_LISTED"),"")</f>
        <v/>
      </c>
      <c r="I50" s="27" t="str">
        <f>IF(B50&lt;&gt;"",IFERROR(VLOOKUP(B50,SignOnSheet!$D$5:$K$18,2,FALSE),"NON_LISTED"),"")</f>
        <v/>
      </c>
      <c r="J50" s="18" t="str">
        <f t="shared" si="0"/>
        <v/>
      </c>
      <c r="K50" s="19" t="str">
        <f t="shared" si="1"/>
        <v/>
      </c>
      <c r="L50" s="19" t="str">
        <f t="shared" si="2"/>
        <v/>
      </c>
      <c r="M50" s="18" t="str">
        <f>IF(ISTEXT(C50),SignOnSheet!$U$22+1,IF(C50&lt;&gt;"",IFERROR(IF(L50&gt;0,RANK(L50,IF(L$6:L$56&gt;0,L$6:L$56,),1)-COUNTIF(L$6:L$56,"=0"),IF(L50&lt;&gt;"",SignOnSheet!$U$22+1,0)),0),""))</f>
        <v/>
      </c>
      <c r="N50" s="20" t="e">
        <f>IF(#REF!=N$5,IF(L50="",MAX($L$6:$L$56)+1,L50),"")</f>
        <v>#REF!</v>
      </c>
      <c r="O50" s="20" t="str">
        <f t="shared" si="4"/>
        <v/>
      </c>
      <c r="P50" s="20" t="str">
        <f t="shared" si="5"/>
        <v/>
      </c>
      <c r="Q50" s="20"/>
      <c r="R50" s="18"/>
      <c r="S50" s="20"/>
      <c r="T50" s="18"/>
    </row>
    <row r="51" spans="1:20" x14ac:dyDescent="0.2">
      <c r="A51" s="17">
        <f t="shared" si="3"/>
        <v>46</v>
      </c>
      <c r="B51" s="11"/>
      <c r="C51" s="11"/>
      <c r="D51" s="17" t="str">
        <f>IF(B51&lt;&gt;"",IFERROR(VLOOKUP(B51,SignOnSheet!$D$5:$N$18,7,FALSE),"NON_LISTED"),"")</f>
        <v/>
      </c>
      <c r="E51" s="18" t="str">
        <f>IF(B51&lt;&gt;"",IFERROR(VLOOKUP(B51,SignOnSheet!$D$5:$K$18,3,FALSE),"NON_LISTED"),"")</f>
        <v/>
      </c>
      <c r="F51" s="18" t="str">
        <f>IF(B51&lt;&gt;"",IFERROR(VLOOKUP(B51,SignOnSheet!$D$5:$K$18,4,FALSE),"NON_LISTED"),"")</f>
        <v/>
      </c>
      <c r="G51" s="18" t="str">
        <f>IF(B51&lt;&gt;"",IFERROR(VLOOKUP(B51,SignOnSheet!$D$5:$K$18,5,FALSE),"NON_LISTED"),"")</f>
        <v/>
      </c>
      <c r="H51" s="18" t="str">
        <f>IF(B51&lt;&gt;"",IFERROR(VLOOKUP(B51,SignOnSheet!$D$5:$K$18,6,FALSE),"NON_LISTED"),"")</f>
        <v/>
      </c>
      <c r="I51" s="27" t="str">
        <f>IF(B51&lt;&gt;"",IFERROR(VLOOKUP(B51,SignOnSheet!$D$5:$K$18,2,FALSE),"NON_LISTED"),"")</f>
        <v/>
      </c>
      <c r="J51" s="18" t="str">
        <f t="shared" si="0"/>
        <v/>
      </c>
      <c r="K51" s="19" t="str">
        <f t="shared" si="1"/>
        <v/>
      </c>
      <c r="L51" s="19" t="str">
        <f t="shared" si="2"/>
        <v/>
      </c>
      <c r="M51" s="18" t="str">
        <f>IF(ISTEXT(C51),SignOnSheet!$U$22+1,IF(C51&lt;&gt;"",IFERROR(IF(L51&gt;0,RANK(L51,IF(L$6:L$56&gt;0,L$6:L$56,),1)-COUNTIF(L$6:L$56,"=0"),IF(L51&lt;&gt;"",SignOnSheet!$U$22+1,0)),0),""))</f>
        <v/>
      </c>
      <c r="N51" s="20" t="e">
        <f>IF(#REF!=N$5,IF(L51="",MAX($L$6:$L$56)+1,L51),"")</f>
        <v>#REF!</v>
      </c>
      <c r="O51" s="20" t="str">
        <f t="shared" si="4"/>
        <v/>
      </c>
      <c r="P51" s="20" t="str">
        <f t="shared" si="5"/>
        <v/>
      </c>
      <c r="Q51" s="20"/>
      <c r="R51" s="18"/>
      <c r="S51" s="20"/>
      <c r="T51" s="18"/>
    </row>
    <row r="52" spans="1:20" x14ac:dyDescent="0.2">
      <c r="A52" s="17">
        <f t="shared" si="3"/>
        <v>47</v>
      </c>
      <c r="B52" s="11"/>
      <c r="C52" s="11"/>
      <c r="D52" s="17" t="str">
        <f>IF(B52&lt;&gt;"",IFERROR(VLOOKUP(B52,SignOnSheet!$D$5:$N$18,7,FALSE),"NON_LISTED"),"")</f>
        <v/>
      </c>
      <c r="E52" s="18" t="str">
        <f>IF(B52&lt;&gt;"",IFERROR(VLOOKUP(B52,SignOnSheet!$D$5:$K$18,3,FALSE),"NON_LISTED"),"")</f>
        <v/>
      </c>
      <c r="F52" s="18" t="str">
        <f>IF(B52&lt;&gt;"",IFERROR(VLOOKUP(B52,SignOnSheet!$D$5:$K$18,4,FALSE),"NON_LISTED"),"")</f>
        <v/>
      </c>
      <c r="G52" s="18" t="str">
        <f>IF(B52&lt;&gt;"",IFERROR(VLOOKUP(B52,SignOnSheet!$D$5:$K$18,5,FALSE),"NON_LISTED"),"")</f>
        <v/>
      </c>
      <c r="H52" s="18" t="str">
        <f>IF(B52&lt;&gt;"",IFERROR(VLOOKUP(B52,SignOnSheet!$D$5:$K$18,6,FALSE),"NON_LISTED"),"")</f>
        <v/>
      </c>
      <c r="I52" s="27" t="str">
        <f>IF(B52&lt;&gt;"",IFERROR(VLOOKUP(B52,SignOnSheet!$D$5:$K$18,2,FALSE),"NON_LISTED"),"")</f>
        <v/>
      </c>
      <c r="J52" s="18" t="str">
        <f t="shared" si="0"/>
        <v/>
      </c>
      <c r="K52" s="19" t="str">
        <f t="shared" si="1"/>
        <v/>
      </c>
      <c r="L52" s="19" t="str">
        <f t="shared" si="2"/>
        <v/>
      </c>
      <c r="M52" s="18" t="str">
        <f>IF(ISTEXT(C52),SignOnSheet!$U$22+1,IF(C52&lt;&gt;"",IFERROR(IF(L52&gt;0,RANK(L52,IF(L$6:L$56&gt;0,L$6:L$56,),1)-COUNTIF(L$6:L$56,"=0"),IF(L52&lt;&gt;"",SignOnSheet!$U$22+1,0)),0),""))</f>
        <v/>
      </c>
      <c r="N52" s="20" t="e">
        <f>IF(#REF!=N$5,IF(L52="",MAX($L$6:$L$56)+1,L52),"")</f>
        <v>#REF!</v>
      </c>
      <c r="O52" s="20" t="str">
        <f t="shared" si="4"/>
        <v/>
      </c>
      <c r="P52" s="20" t="str">
        <f t="shared" si="5"/>
        <v/>
      </c>
      <c r="Q52" s="20"/>
      <c r="R52" s="18"/>
      <c r="S52" s="20"/>
      <c r="T52" s="18"/>
    </row>
    <row r="53" spans="1:20" x14ac:dyDescent="0.2">
      <c r="A53" s="17">
        <f t="shared" si="3"/>
        <v>48</v>
      </c>
      <c r="B53" s="11"/>
      <c r="C53" s="11"/>
      <c r="D53" s="17" t="str">
        <f>IF(B53&lt;&gt;"",IFERROR(VLOOKUP(B53,SignOnSheet!$D$5:$N$18,7,FALSE),"NON_LISTED"),"")</f>
        <v/>
      </c>
      <c r="E53" s="18" t="str">
        <f>IF(B53&lt;&gt;"",IFERROR(VLOOKUP(B53,SignOnSheet!$D$5:$K$18,3,FALSE),"NON_LISTED"),"")</f>
        <v/>
      </c>
      <c r="F53" s="18" t="str">
        <f>IF(B53&lt;&gt;"",IFERROR(VLOOKUP(B53,SignOnSheet!$D$5:$K$18,4,FALSE),"NON_LISTED"),"")</f>
        <v/>
      </c>
      <c r="G53" s="18" t="str">
        <f>IF(B53&lt;&gt;"",IFERROR(VLOOKUP(B53,SignOnSheet!$D$5:$K$18,5,FALSE),"NON_LISTED"),"")</f>
        <v/>
      </c>
      <c r="H53" s="18" t="str">
        <f>IF(B53&lt;&gt;"",IFERROR(VLOOKUP(B53,SignOnSheet!$D$5:$K$18,6,FALSE),"NON_LISTED"),"")</f>
        <v/>
      </c>
      <c r="I53" s="27" t="str">
        <f>IF(B53&lt;&gt;"",IFERROR(VLOOKUP(B53,SignOnSheet!$D$5:$K$18,2,FALSE),"NON_LISTED"),"")</f>
        <v/>
      </c>
      <c r="J53" s="18" t="str">
        <f t="shared" si="0"/>
        <v/>
      </c>
      <c r="K53" s="19" t="str">
        <f t="shared" si="1"/>
        <v/>
      </c>
      <c r="L53" s="19" t="str">
        <f t="shared" si="2"/>
        <v/>
      </c>
      <c r="M53" s="18" t="str">
        <f>IF(ISTEXT(C53),SignOnSheet!$U$22+1,IF(C53&lt;&gt;"",IFERROR(IF(L53&gt;0,RANK(L53,IF(L$6:L$56&gt;0,L$6:L$56,),1)-COUNTIF(L$6:L$56,"=0"),IF(L53&lt;&gt;"",SignOnSheet!$U$22+1,0)),0),""))</f>
        <v/>
      </c>
      <c r="N53" s="20" t="e">
        <f>IF(#REF!=N$5,IF(L53="",MAX($L$6:$L$56)+1,L53),"")</f>
        <v>#REF!</v>
      </c>
      <c r="O53" s="20" t="str">
        <f t="shared" si="4"/>
        <v/>
      </c>
      <c r="P53" s="20" t="str">
        <f t="shared" si="5"/>
        <v/>
      </c>
      <c r="Q53" s="20"/>
      <c r="R53" s="18"/>
      <c r="S53" s="20"/>
      <c r="T53" s="18"/>
    </row>
    <row r="54" spans="1:20" x14ac:dyDescent="0.2">
      <c r="A54" s="17">
        <f t="shared" si="3"/>
        <v>49</v>
      </c>
      <c r="B54" s="11"/>
      <c r="C54" s="11"/>
      <c r="D54" s="17" t="str">
        <f>IF(B54&lt;&gt;"",IFERROR(VLOOKUP(B54,SignOnSheet!$D$5:$N$18,7,FALSE),"NON_LISTED"),"")</f>
        <v/>
      </c>
      <c r="E54" s="18" t="str">
        <f>IF(B54&lt;&gt;"",IFERROR(VLOOKUP(B54,SignOnSheet!$D$5:$K$18,3,FALSE),"NON_LISTED"),"")</f>
        <v/>
      </c>
      <c r="F54" s="18" t="str">
        <f>IF(B54&lt;&gt;"",IFERROR(VLOOKUP(B54,SignOnSheet!$D$5:$K$18,4,FALSE),"NON_LISTED"),"")</f>
        <v/>
      </c>
      <c r="G54" s="18" t="str">
        <f>IF(B54&lt;&gt;"",IFERROR(VLOOKUP(B54,SignOnSheet!$D$5:$K$18,5,FALSE),"NON_LISTED"),"")</f>
        <v/>
      </c>
      <c r="H54" s="18" t="str">
        <f>IF(B54&lt;&gt;"",IFERROR(VLOOKUP(B54,SignOnSheet!$D$5:$K$18,6,FALSE),"NON_LISTED"),"")</f>
        <v/>
      </c>
      <c r="I54" s="27" t="str">
        <f>IF(B54&lt;&gt;"",IFERROR(VLOOKUP(B54,SignOnSheet!$D$5:$K$18,2,FALSE),"NON_LISTED"),"")</f>
        <v/>
      </c>
      <c r="J54" s="18" t="str">
        <f t="shared" si="0"/>
        <v/>
      </c>
      <c r="K54" s="19" t="str">
        <f t="shared" si="1"/>
        <v/>
      </c>
      <c r="L54" s="19" t="str">
        <f t="shared" si="2"/>
        <v/>
      </c>
      <c r="M54" s="18" t="str">
        <f>IF(ISTEXT(C54),SignOnSheet!$U$22+1,IF(C54&lt;&gt;"",IFERROR(IF(L54&gt;0,RANK(L54,IF(L$6:L$56&gt;0,L$6:L$56,),1)-COUNTIF(L$6:L$56,"=0"),IF(L54&lt;&gt;"",SignOnSheet!$U$22+1,0)),0),""))</f>
        <v/>
      </c>
      <c r="N54" s="20" t="e">
        <f>IF(#REF!=N$5,IF(L54="",MAX($L$6:$L$56)+1,L54),"")</f>
        <v>#REF!</v>
      </c>
      <c r="O54" s="20" t="str">
        <f t="shared" si="4"/>
        <v/>
      </c>
      <c r="P54" s="20" t="str">
        <f t="shared" si="5"/>
        <v/>
      </c>
      <c r="Q54" s="20"/>
      <c r="R54" s="18"/>
      <c r="S54" s="20"/>
      <c r="T54" s="18"/>
    </row>
    <row r="55" spans="1:20" x14ac:dyDescent="0.2">
      <c r="A55" s="17">
        <f t="shared" si="3"/>
        <v>50</v>
      </c>
      <c r="B55" s="11"/>
      <c r="C55" s="11"/>
      <c r="D55" s="17" t="str">
        <f>IF(B55&lt;&gt;"",IFERROR(VLOOKUP(B55,SignOnSheet!$D$5:$N$18,7,FALSE),"NON_LISTED"),"")</f>
        <v/>
      </c>
      <c r="E55" s="18" t="str">
        <f>IF(B55&lt;&gt;"",IFERROR(VLOOKUP(B55,SignOnSheet!$D$5:$K$18,3,FALSE),"NON_LISTED"),"")</f>
        <v/>
      </c>
      <c r="F55" s="18" t="str">
        <f>IF(B55&lt;&gt;"",IFERROR(VLOOKUP(B55,SignOnSheet!$D$5:$K$18,4,FALSE),"NON_LISTED"),"")</f>
        <v/>
      </c>
      <c r="G55" s="18" t="str">
        <f>IF(B55&lt;&gt;"",IFERROR(VLOOKUP(B55,SignOnSheet!$D$5:$K$18,5,FALSE),"NON_LISTED"),"")</f>
        <v/>
      </c>
      <c r="H55" s="18" t="str">
        <f>IF(B55&lt;&gt;"",IFERROR(VLOOKUP(B55,SignOnSheet!$D$5:$K$18,6,FALSE),"NON_LISTED"),"")</f>
        <v/>
      </c>
      <c r="I55" s="27" t="str">
        <f>IF(B55&lt;&gt;"",IFERROR(VLOOKUP(B55,SignOnSheet!$D$5:$K$18,2,FALSE),"NON_LISTED"),"")</f>
        <v/>
      </c>
      <c r="J55" s="18" t="str">
        <f t="shared" si="0"/>
        <v/>
      </c>
      <c r="K55" s="19" t="str">
        <f t="shared" si="1"/>
        <v/>
      </c>
      <c r="L55" s="19" t="str">
        <f t="shared" si="2"/>
        <v/>
      </c>
      <c r="M55" s="18" t="str">
        <f>IF(ISTEXT(C55),SignOnSheet!$U$22+1,IF(C55&lt;&gt;"",IFERROR(IF(L55&gt;0,RANK(L55,IF(L$6:L$56&gt;0,L$6:L$56,),1)-COUNTIF(L$6:L$56,"=0"),IF(L55&lt;&gt;"",SignOnSheet!$U$22+1,0)),0),""))</f>
        <v/>
      </c>
      <c r="N55" s="20" t="e">
        <f>IF(#REF!=N$5,IF(L55="",MAX($L$6:$L$56)+1,L55),"")</f>
        <v>#REF!</v>
      </c>
      <c r="O55" s="20" t="str">
        <f t="shared" si="4"/>
        <v/>
      </c>
      <c r="P55" s="20" t="str">
        <f t="shared" si="5"/>
        <v/>
      </c>
      <c r="Q55" s="20"/>
      <c r="R55" s="18"/>
      <c r="S55" s="20"/>
      <c r="T55" s="18"/>
    </row>
    <row r="56" spans="1:20" x14ac:dyDescent="0.2">
      <c r="A56" s="17">
        <f t="shared" si="3"/>
        <v>51</v>
      </c>
      <c r="B56" s="11"/>
      <c r="C56" s="11"/>
      <c r="D56" s="17" t="str">
        <f>IF(B56&lt;&gt;"",IFERROR(VLOOKUP(B56,SignOnSheet!$D$5:$N$18,7,FALSE),"NON_LISTED"),"")</f>
        <v/>
      </c>
      <c r="E56" s="18" t="str">
        <f>IF(B56&lt;&gt;"",IFERROR(VLOOKUP(B56,SignOnSheet!$D$5:$K$18,3,FALSE),"NON_LISTED"),"")</f>
        <v/>
      </c>
      <c r="F56" s="18" t="str">
        <f>IF(B56&lt;&gt;"",IFERROR(VLOOKUP(B56,SignOnSheet!$D$5:$K$18,4,FALSE),"NON_LISTED"),"")</f>
        <v/>
      </c>
      <c r="G56" s="18" t="str">
        <f>IF(B56&lt;&gt;"",IFERROR(VLOOKUP(B56,SignOnSheet!$D$5:$K$18,5,FALSE),"NON_LISTED"),"")</f>
        <v/>
      </c>
      <c r="H56" s="18" t="str">
        <f>IF(B56&lt;&gt;"",IFERROR(VLOOKUP(B56,SignOnSheet!$D$5:$K$18,6,FALSE),"NON_LISTED"),"")</f>
        <v/>
      </c>
      <c r="I56" s="27" t="str">
        <f>IF(B56&lt;&gt;"",IFERROR(VLOOKUP(B56,SignOnSheet!$D$5:$K$18,2,FALSE),"NON_LISTED"),"")</f>
        <v/>
      </c>
      <c r="J56" s="18" t="str">
        <f t="shared" si="0"/>
        <v/>
      </c>
      <c r="K56" s="19" t="str">
        <f t="shared" si="1"/>
        <v/>
      </c>
      <c r="L56" s="19" t="str">
        <f t="shared" si="2"/>
        <v/>
      </c>
      <c r="M56" s="18" t="str">
        <f>IF(ISTEXT(C56),SignOnSheet!$U$22+1,IF(C56&lt;&gt;"",IFERROR(IF(L56&gt;0,RANK(L56,IF(L$6:L$56&gt;0,L$6:L$56,),1)-COUNTIF(L$6:L$56,"=0"),IF(L56&lt;&gt;"",SignOnSheet!$U$22+1,0)),0),""))</f>
        <v/>
      </c>
      <c r="N56" s="20" t="e">
        <f>IF(#REF!=N$5,IF(L56="",MAX($L$6:$L$56)+1,L56),"")</f>
        <v>#REF!</v>
      </c>
      <c r="O56" s="20" t="str">
        <f t="shared" si="4"/>
        <v/>
      </c>
      <c r="P56" s="20" t="str">
        <f t="shared" si="5"/>
        <v/>
      </c>
      <c r="Q56" s="20"/>
      <c r="R56" s="18"/>
      <c r="S56" s="20"/>
      <c r="T56" s="18"/>
    </row>
    <row r="57" spans="1:20" x14ac:dyDescent="0.2">
      <c r="A57" s="7"/>
      <c r="B57" s="8"/>
      <c r="C57" s="8"/>
      <c r="D57" s="7"/>
      <c r="E57" s="9"/>
      <c r="F57" s="7"/>
      <c r="G57" s="7"/>
      <c r="H57" s="7"/>
      <c r="I57" s="7"/>
      <c r="J57" s="9"/>
      <c r="K57" s="10"/>
      <c r="L57" s="10"/>
      <c r="M57" s="9"/>
      <c r="N57" s="9"/>
      <c r="O57" s="9"/>
      <c r="P57" s="9"/>
      <c r="Q57" s="9"/>
      <c r="R57" s="9"/>
    </row>
    <row r="58" spans="1:20" x14ac:dyDescent="0.2">
      <c r="A58" s="2"/>
      <c r="B58" t="s">
        <v>24</v>
      </c>
      <c r="C58" s="3"/>
      <c r="D58" s="2"/>
      <c r="E58" s="2"/>
      <c r="F58" s="3"/>
      <c r="G58" s="3"/>
      <c r="H58" s="3"/>
      <c r="I58" s="3"/>
      <c r="J58" s="4"/>
      <c r="K58" s="2"/>
      <c r="L58" s="4"/>
      <c r="M58" s="2"/>
      <c r="N58" s="2"/>
      <c r="O58" s="2"/>
      <c r="P58" s="2"/>
      <c r="Q58" s="2"/>
      <c r="R58" s="2"/>
    </row>
  </sheetData>
  <autoFilter ref="A5:M5">
    <sortState ref="A6:M56">
      <sortCondition ref="M5"/>
    </sortState>
  </autoFilter>
  <mergeCells count="1">
    <mergeCell ref="N4:T4"/>
  </mergeCells>
  <conditionalFormatting sqref="B36:B40">
    <cfRule type="duplicateValues" dxfId="15" priority="4"/>
  </conditionalFormatting>
  <conditionalFormatting sqref="B34:B35">
    <cfRule type="duplicateValues" dxfId="14" priority="3"/>
  </conditionalFormatting>
  <conditionalFormatting sqref="B6:B33">
    <cfRule type="duplicateValues" dxfId="13" priority="2"/>
  </conditionalFormatting>
  <conditionalFormatting sqref="C6:C24">
    <cfRule type="duplicateValues" dxfId="12" priority="1"/>
  </conditionalFormatting>
  <pageMargins left="0.70866141732283472" right="0.70866141732283472" top="0.74803149606299213" bottom="0.74803149606299213" header="0.31496062992125984" footer="0.31496062992125984"/>
  <pageSetup scale="6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Y58"/>
  <sheetViews>
    <sheetView view="pageBreakPreview" topLeftCell="A2" zoomScale="85" zoomScaleSheetLayoutView="85" workbookViewId="0">
      <selection activeCell="B6" sqref="B6:C13"/>
    </sheetView>
  </sheetViews>
  <sheetFormatPr defaultColWidth="8.85546875" defaultRowHeight="12.75" x14ac:dyDescent="0.2"/>
  <cols>
    <col min="3" max="3" width="10.42578125" customWidth="1"/>
    <col min="4" max="4" width="35.85546875" customWidth="1"/>
    <col min="5" max="5" width="10.85546875" customWidth="1"/>
    <col min="6" max="7" width="7.140625" customWidth="1"/>
    <col min="8" max="8" width="6" customWidth="1"/>
    <col min="9" max="9" width="1.28515625" customWidth="1"/>
    <col min="11" max="11" width="6" bestFit="1" customWidth="1"/>
    <col min="12" max="12" width="10" customWidth="1"/>
    <col min="13" max="13" width="11" customWidth="1"/>
    <col min="14" max="14" width="8.140625" hidden="1" customWidth="1"/>
    <col min="15" max="15" width="8" customWidth="1"/>
    <col min="16" max="16" width="8.140625" customWidth="1"/>
    <col min="17" max="17" width="3.85546875" customWidth="1"/>
    <col min="18" max="18" width="8.140625" customWidth="1"/>
    <col min="19" max="20" width="8.42578125" customWidth="1"/>
  </cols>
  <sheetData>
    <row r="1" spans="1:25" s="43" customFormat="1" ht="150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5" ht="15.75" x14ac:dyDescent="0.25">
      <c r="B2" s="14" t="s">
        <v>25</v>
      </c>
      <c r="C2" s="13">
        <v>12</v>
      </c>
      <c r="F2" s="95"/>
      <c r="G2" s="95"/>
      <c r="H2" s="95"/>
      <c r="I2" s="95"/>
      <c r="J2" s="95"/>
    </row>
    <row r="3" spans="1:25" x14ac:dyDescent="0.2">
      <c r="B3" s="41" t="s">
        <v>280</v>
      </c>
      <c r="C3" s="83">
        <v>0</v>
      </c>
      <c r="F3" s="95"/>
      <c r="G3" s="95"/>
      <c r="H3" s="95"/>
      <c r="I3" s="95"/>
      <c r="J3" s="18">
        <v>-360</v>
      </c>
    </row>
    <row r="4" spans="1:25" x14ac:dyDescent="0.2">
      <c r="B4" s="41" t="s">
        <v>281</v>
      </c>
      <c r="C4">
        <v>0</v>
      </c>
      <c r="J4" s="18">
        <v>0</v>
      </c>
      <c r="N4" s="128"/>
      <c r="O4" s="128"/>
      <c r="P4" s="128"/>
      <c r="Q4" s="128"/>
      <c r="R4" s="128"/>
      <c r="S4" s="128"/>
      <c r="T4" s="128"/>
    </row>
    <row r="5" spans="1:25" ht="51" x14ac:dyDescent="0.2">
      <c r="A5" s="16" t="s">
        <v>9</v>
      </c>
      <c r="B5" s="16" t="s">
        <v>0</v>
      </c>
      <c r="C5" s="16" t="s">
        <v>38</v>
      </c>
      <c r="D5" s="16" t="s">
        <v>1</v>
      </c>
      <c r="E5" s="16" t="s">
        <v>2</v>
      </c>
      <c r="F5" s="16" t="s">
        <v>32</v>
      </c>
      <c r="G5" s="16" t="s">
        <v>17</v>
      </c>
      <c r="H5" s="16" t="s">
        <v>47</v>
      </c>
      <c r="I5" s="16" t="s">
        <v>34</v>
      </c>
      <c r="J5" s="16" t="s">
        <v>5</v>
      </c>
      <c r="K5" s="16" t="s">
        <v>3</v>
      </c>
      <c r="L5" s="16" t="s">
        <v>6</v>
      </c>
      <c r="M5" s="16" t="s">
        <v>11</v>
      </c>
      <c r="N5" s="16" t="s">
        <v>23</v>
      </c>
      <c r="O5" s="16"/>
      <c r="P5" s="16"/>
      <c r="Q5" s="16"/>
      <c r="R5" s="16"/>
      <c r="S5" s="16"/>
      <c r="T5" s="16"/>
      <c r="V5">
        <v>11</v>
      </c>
      <c r="W5">
        <v>12</v>
      </c>
      <c r="X5">
        <v>13</v>
      </c>
      <c r="Y5">
        <v>14</v>
      </c>
    </row>
    <row r="6" spans="1:25" x14ac:dyDescent="0.2">
      <c r="A6" s="17">
        <v>1</v>
      </c>
      <c r="B6" s="11">
        <v>482</v>
      </c>
      <c r="C6" s="11">
        <v>4408</v>
      </c>
      <c r="D6" s="17" t="str">
        <f>IF(B6&lt;&gt;"",IFERROR(VLOOKUP(B6,SignOnSheet!$D$5:$N$18,7,FALSE),"NON_LISTED"),"")</f>
        <v>Charles Girard-Gary Hubach</v>
      </c>
      <c r="E6" s="18" t="str">
        <f>IF(B6&lt;&gt;"",IFERROR(VLOOKUP(B6,SignOnSheet!$D$5:$K$18,3,FALSE),"NON_LISTED"),"")</f>
        <v>Hobie Tiger 18</v>
      </c>
      <c r="F6" s="18">
        <f>IF(B6&lt;&gt;"",IFERROR(VLOOKUP(B6,SignOnSheet!$D$5:$K$18,4,FALSE),"NON_LISTED"),"")</f>
        <v>1</v>
      </c>
      <c r="G6" s="18" t="str">
        <f>IF(B6&lt;&gt;"",IFERROR(VLOOKUP(B6,SignOnSheet!$D$5:$K$18,5,FALSE),"NON_LISTED"),"")</f>
        <v>A</v>
      </c>
      <c r="H6" s="18">
        <f>IF(B6&lt;&gt;"",IFERROR(VLOOKUP(B6,SignOnSheet!$D$5:$K$18,6,FALSE),"NON_LISTED"),"")</f>
        <v>4</v>
      </c>
      <c r="I6" s="39">
        <f>IF(B6&lt;&gt;"",IFERROR(VLOOKUP(B6,SignOnSheet!$D$5:$K$18,2,FALSE),"NON_LISTED"),"")</f>
        <v>0</v>
      </c>
      <c r="J6" s="18">
        <f t="shared" ref="J6:J56" si="0">IFERROR(IF(LEFT(C6,1)&lt;&gt;"D",IFERROR(RIGHT(C6,2)+LEFT(RIGHT(C6,4),2)*60+(C6-RIGHT(C6,4))/10000*3600-IF(G6="B",$J$4,$J$3),""),"" ),"")</f>
        <v>3008</v>
      </c>
      <c r="K6" s="19">
        <f t="shared" ref="K6:K56" si="1">IF(C6&lt;&gt;"",IFERROR(IF(C6&gt;0,RANK(J6,IF(J$6:J$56&gt;0,J$6:J$56,),1)-COUNTIF(J$6:J$56,"=0"),IF(C6="",COUNT(J$6:J$56)+1,0)),0),"")</f>
        <v>1</v>
      </c>
      <c r="L6" s="19">
        <f t="shared" ref="L6:L56" si="2">IFERROR(IF(J6&lt;&gt;"",J6/F6,"")/H6,"")</f>
        <v>752</v>
      </c>
      <c r="M6" s="18">
        <f>IF(ISTEXT(C6),SignOnSheet!$U$22+1,IF(C6&lt;&gt;"",IFERROR(IF(L6&gt;0,RANK(L6,IF(L$6:L$56&gt;0,L$6:L$56,),1)-COUNTIF(L$6:L$56,"=0"),IF(L6&lt;&gt;"",SignOnSheet!$U$22+1,0)),0),""))</f>
        <v>1</v>
      </c>
      <c r="N6" s="20" t="e">
        <f>IF(#REF!=N$5,IF(L6="",MAX($L$6:$L$56)+1,L6),"")</f>
        <v>#REF!</v>
      </c>
      <c r="O6" s="20"/>
      <c r="P6" s="20"/>
      <c r="Q6" s="20"/>
      <c r="R6" s="18"/>
      <c r="S6" s="20"/>
      <c r="T6" s="18"/>
      <c r="U6" t="s">
        <v>7</v>
      </c>
    </row>
    <row r="7" spans="1:25" x14ac:dyDescent="0.2">
      <c r="A7" s="17">
        <v>2</v>
      </c>
      <c r="B7" s="11">
        <v>2650</v>
      </c>
      <c r="C7" s="11">
        <v>4549</v>
      </c>
      <c r="D7" s="17" t="str">
        <f>IF(B7&lt;&gt;"",IFERROR(VLOOKUP(B7,SignOnSheet!$D$5:$N$18,7,FALSE),"NON_LISTED"),"")</f>
        <v>Alistair Bush-Andrew Stanley</v>
      </c>
      <c r="E7" s="18" t="str">
        <f>IF(B7&lt;&gt;"",IFERROR(VLOOKUP(B7,SignOnSheet!$D$5:$K$18,3,FALSE),"NON_LISTED"),"")</f>
        <v>Hobie Tiger 18</v>
      </c>
      <c r="F7" s="18">
        <f>IF(B7&lt;&gt;"",IFERROR(VLOOKUP(B7,SignOnSheet!$D$5:$K$18,4,FALSE),"NON_LISTED"),"")</f>
        <v>1</v>
      </c>
      <c r="G7" s="18" t="str">
        <f>IF(B7&lt;&gt;"",IFERROR(VLOOKUP(B7,SignOnSheet!$D$5:$K$18,5,FALSE),"NON_LISTED"),"")</f>
        <v>A</v>
      </c>
      <c r="H7" s="18">
        <f>IF(B7&lt;&gt;"",IFERROR(VLOOKUP(B7,SignOnSheet!$D$5:$K$18,6,FALSE),"NON_LISTED"),"")</f>
        <v>4</v>
      </c>
      <c r="I7" s="39">
        <f>IF(B7&lt;&gt;"",IFERROR(VLOOKUP(B7,SignOnSheet!$D$5:$K$18,2,FALSE),"NON_LISTED"),"")</f>
        <v>0</v>
      </c>
      <c r="J7" s="18">
        <f t="shared" si="0"/>
        <v>3109</v>
      </c>
      <c r="K7" s="19">
        <f t="shared" si="1"/>
        <v>2</v>
      </c>
      <c r="L7" s="19">
        <f t="shared" si="2"/>
        <v>777.25</v>
      </c>
      <c r="M7" s="18">
        <f>IF(ISTEXT(C7),SignOnSheet!$U$22+1,IF(C7&lt;&gt;"",IFERROR(IF(L7&gt;0,RANK(L7,IF(L$6:L$56&gt;0,L$6:L$56,),1)-COUNTIF(L$6:L$56,"=0"),IF(L7&lt;&gt;"",SignOnSheet!$U$22+1,0)),0),""))</f>
        <v>2</v>
      </c>
      <c r="N7" s="20" t="e">
        <f>IF(#REF!=N$5,IF(L7="",MAX($L$6:$L$56)+1,L7),"")</f>
        <v>#REF!</v>
      </c>
      <c r="O7" s="20"/>
      <c r="P7" s="20"/>
      <c r="Q7" s="20"/>
      <c r="R7" s="18"/>
      <c r="S7" s="20"/>
      <c r="T7" s="18"/>
      <c r="U7" t="s">
        <v>13</v>
      </c>
    </row>
    <row r="8" spans="1:25" x14ac:dyDescent="0.2">
      <c r="A8" s="17">
        <f t="shared" ref="A8:A56" si="3">A7+1</f>
        <v>3</v>
      </c>
      <c r="B8" s="11">
        <v>2643</v>
      </c>
      <c r="C8" s="11">
        <v>4756</v>
      </c>
      <c r="D8" s="17" t="str">
        <f>IF(B8&lt;&gt;"",IFERROR(VLOOKUP(B8,SignOnSheet!$D$5:$N$18,7,FALSE),"NON_LISTED"),"")</f>
        <v>Paresh Patel-Matt Olivier</v>
      </c>
      <c r="E8" s="18" t="str">
        <f>IF(B8&lt;&gt;"",IFERROR(VLOOKUP(B8,SignOnSheet!$D$5:$K$18,3,FALSE),"NON_LISTED"),"")</f>
        <v>Hobie Tiger 18</v>
      </c>
      <c r="F8" s="18">
        <f>IF(B8&lt;&gt;"",IFERROR(VLOOKUP(B8,SignOnSheet!$D$5:$K$18,4,FALSE),"NON_LISTED"),"")</f>
        <v>1</v>
      </c>
      <c r="G8" s="18" t="str">
        <f>IF(B8&lt;&gt;"",IFERROR(VLOOKUP(B8,SignOnSheet!$D$5:$K$18,5,FALSE),"NON_LISTED"),"")</f>
        <v>A</v>
      </c>
      <c r="H8" s="18">
        <f>IF(B8&lt;&gt;"",IFERROR(VLOOKUP(B8,SignOnSheet!$D$5:$K$18,6,FALSE),"NON_LISTED"),"")</f>
        <v>4</v>
      </c>
      <c r="I8" s="39">
        <f>IF(B8&lt;&gt;"",IFERROR(VLOOKUP(B8,SignOnSheet!$D$5:$K$18,2,FALSE),"NON_LISTED"),"")</f>
        <v>0</v>
      </c>
      <c r="J8" s="18">
        <f t="shared" si="0"/>
        <v>3236</v>
      </c>
      <c r="K8" s="19">
        <f t="shared" si="1"/>
        <v>3</v>
      </c>
      <c r="L8" s="19">
        <f t="shared" si="2"/>
        <v>809</v>
      </c>
      <c r="M8" s="18">
        <f>IF(ISTEXT(C8),SignOnSheet!$U$22+1,IF(C8&lt;&gt;"",IFERROR(IF(L8&gt;0,RANK(L8,IF(L$6:L$56&gt;0,L$6:L$56,),1)-COUNTIF(L$6:L$56,"=0"),IF(L8&lt;&gt;"",SignOnSheet!$U$22+1,0)),0),""))</f>
        <v>3</v>
      </c>
      <c r="N8" s="20" t="e">
        <f>IF(#REF!=N$5,IF(L8="",MAX($L$6:$L$56)+1,L8),"")</f>
        <v>#REF!</v>
      </c>
      <c r="O8" s="20"/>
      <c r="P8" s="20"/>
      <c r="Q8" s="20"/>
      <c r="R8" s="18"/>
      <c r="S8" s="20"/>
      <c r="T8" s="18"/>
      <c r="U8" t="s">
        <v>14</v>
      </c>
      <c r="V8" t="s">
        <v>15</v>
      </c>
    </row>
    <row r="9" spans="1:25" x14ac:dyDescent="0.2">
      <c r="A9" s="17">
        <f t="shared" si="3"/>
        <v>4</v>
      </c>
      <c r="B9" s="11">
        <v>2645</v>
      </c>
      <c r="C9" s="11">
        <v>4823</v>
      </c>
      <c r="D9" s="17" t="str">
        <f>IF(B9&lt;&gt;"",IFERROR(VLOOKUP(B9,SignOnSheet!$D$5:$N$18,7,FALSE),"NON_LISTED"),"")</f>
        <v>Mike Goodyer-Kyle Boman</v>
      </c>
      <c r="E9" s="18" t="str">
        <f>IF(B9&lt;&gt;"",IFERROR(VLOOKUP(B9,SignOnSheet!$D$5:$K$18,3,FALSE),"NON_LISTED"),"")</f>
        <v>Hobie Tiger 18</v>
      </c>
      <c r="F9" s="18">
        <f>IF(B9&lt;&gt;"",IFERROR(VLOOKUP(B9,SignOnSheet!$D$5:$K$18,4,FALSE),"NON_LISTED"),"")</f>
        <v>1</v>
      </c>
      <c r="G9" s="18" t="str">
        <f>IF(B9&lt;&gt;"",IFERROR(VLOOKUP(B9,SignOnSheet!$D$5:$K$18,5,FALSE),"NON_LISTED"),"")</f>
        <v>A</v>
      </c>
      <c r="H9" s="18">
        <f>IF(B9&lt;&gt;"",IFERROR(VLOOKUP(B9,SignOnSheet!$D$5:$K$18,6,FALSE),"NON_LISTED"),"")</f>
        <v>4</v>
      </c>
      <c r="I9" s="39">
        <f>IF(B9&lt;&gt;"",IFERROR(VLOOKUP(B9,SignOnSheet!$D$5:$K$18,2,FALSE),"NON_LISTED"),"")</f>
        <v>0</v>
      </c>
      <c r="J9" s="18">
        <f t="shared" si="0"/>
        <v>3263</v>
      </c>
      <c r="K9" s="19">
        <f t="shared" si="1"/>
        <v>4</v>
      </c>
      <c r="L9" s="19">
        <f t="shared" si="2"/>
        <v>815.75</v>
      </c>
      <c r="M9" s="18">
        <f>IF(ISTEXT(C9),SignOnSheet!$U$22+1,IF(C9&lt;&gt;"",IFERROR(IF(L9&gt;0,RANK(L9,IF(L$6:L$56&gt;0,L$6:L$56,),1)-COUNTIF(L$6:L$56,"=0"),IF(L9&lt;&gt;"",SignOnSheet!$U$22+1,0)),0),""))</f>
        <v>4</v>
      </c>
      <c r="N9" s="20" t="e">
        <f>IF(#REF!=N$5,IF(L9="",MAX($L$6:$L$56)+1,L9),"")</f>
        <v>#REF!</v>
      </c>
      <c r="O9" s="20"/>
      <c r="P9" s="20"/>
      <c r="Q9" s="20"/>
      <c r="R9" s="18"/>
      <c r="S9" s="20"/>
      <c r="T9" s="18"/>
      <c r="U9" t="s">
        <v>16</v>
      </c>
    </row>
    <row r="10" spans="1:25" x14ac:dyDescent="0.2">
      <c r="A10" s="17">
        <f t="shared" si="3"/>
        <v>5</v>
      </c>
      <c r="B10" s="11">
        <v>1659</v>
      </c>
      <c r="C10" s="11">
        <v>5104</v>
      </c>
      <c r="D10" s="17" t="str">
        <f>IF(B10&lt;&gt;"",IFERROR(VLOOKUP(B10,SignOnSheet!$D$5:$N$18,7,FALSE),"NON_LISTED"),"")</f>
        <v>Michael Sulzer-Andreas Schmidt</v>
      </c>
      <c r="E10" s="18" t="str">
        <f>IF(B10&lt;&gt;"",IFERROR(VLOOKUP(B10,SignOnSheet!$D$5:$K$18,3,FALSE),"NON_LISTED"),"")</f>
        <v>Nacra F18 Infusion</v>
      </c>
      <c r="F10" s="18">
        <f>IF(B10&lt;&gt;"",IFERROR(VLOOKUP(B10,SignOnSheet!$D$5:$K$18,4,FALSE),"NON_LISTED"),"")</f>
        <v>1</v>
      </c>
      <c r="G10" s="18" t="str">
        <f>IF(B10&lt;&gt;"",IFERROR(VLOOKUP(B10,SignOnSheet!$D$5:$K$18,5,FALSE),"NON_LISTED"),"")</f>
        <v>A</v>
      </c>
      <c r="H10" s="18">
        <f>IF(B10&lt;&gt;"",IFERROR(VLOOKUP(B10,SignOnSheet!$D$5:$K$18,6,FALSE),"NON_LISTED"),"")</f>
        <v>4</v>
      </c>
      <c r="I10" s="39">
        <f>IF(B10&lt;&gt;"",IFERROR(VLOOKUP(B10,SignOnSheet!$D$5:$K$18,2,FALSE),"NON_LISTED"),"")</f>
        <v>0</v>
      </c>
      <c r="J10" s="18">
        <f t="shared" si="0"/>
        <v>3424</v>
      </c>
      <c r="K10" s="19">
        <f t="shared" si="1"/>
        <v>5</v>
      </c>
      <c r="L10" s="19">
        <f t="shared" si="2"/>
        <v>856</v>
      </c>
      <c r="M10" s="18">
        <f>IF(ISTEXT(C10),SignOnSheet!$U$22+1,IF(C10&lt;&gt;"",IFERROR(IF(L10&gt;0,RANK(L10,IF(L$6:L$56&gt;0,L$6:L$56,),1)-COUNTIF(L$6:L$56,"=0"),IF(L10&lt;&gt;"",SignOnSheet!$U$22+1,0)),0),""))</f>
        <v>5</v>
      </c>
      <c r="N10" s="20" t="e">
        <f>IF(#REF!=N$5,IF(L10="",MAX($L$6:$L$56)+1,L10),"")</f>
        <v>#REF!</v>
      </c>
      <c r="O10" s="20"/>
      <c r="P10" s="20"/>
      <c r="Q10" s="20"/>
      <c r="R10" s="18"/>
      <c r="S10" s="20"/>
      <c r="T10" s="18"/>
    </row>
    <row r="11" spans="1:25" x14ac:dyDescent="0.2">
      <c r="A11" s="17">
        <f t="shared" si="3"/>
        <v>6</v>
      </c>
      <c r="B11" s="11">
        <v>2751</v>
      </c>
      <c r="C11" s="11">
        <v>5226</v>
      </c>
      <c r="D11" s="17" t="str">
        <f>IF(B11&lt;&gt;"",IFERROR(VLOOKUP(B11,SignOnSheet!$D$5:$N$18,7,FALSE),"NON_LISTED"),"")</f>
        <v>Jason Reuben-Adam Lovett</v>
      </c>
      <c r="E11" s="18" t="str">
        <f>IF(B11&lt;&gt;"",IFERROR(VLOOKUP(B11,SignOnSheet!$D$5:$K$18,3,FALSE),"NON_LISTED"),"")</f>
        <v>Hobie Tiger 18</v>
      </c>
      <c r="F11" s="18">
        <f>IF(B11&lt;&gt;"",IFERROR(VLOOKUP(B11,SignOnSheet!$D$5:$K$18,4,FALSE),"NON_LISTED"),"")</f>
        <v>1</v>
      </c>
      <c r="G11" s="18" t="str">
        <f>IF(B11&lt;&gt;"",IFERROR(VLOOKUP(B11,SignOnSheet!$D$5:$K$18,5,FALSE),"NON_LISTED"),"")</f>
        <v>A</v>
      </c>
      <c r="H11" s="18">
        <f>IF(B11&lt;&gt;"",IFERROR(VLOOKUP(B11,SignOnSheet!$D$5:$K$18,6,FALSE),"NON_LISTED"),"")</f>
        <v>4</v>
      </c>
      <c r="I11" s="39">
        <f>IF(B11&lt;&gt;"",IFERROR(VLOOKUP(B11,SignOnSheet!$D$5:$K$18,2,FALSE),"NON_LISTED"),"")</f>
        <v>0</v>
      </c>
      <c r="J11" s="18">
        <f t="shared" si="0"/>
        <v>3506</v>
      </c>
      <c r="K11" s="19">
        <f t="shared" si="1"/>
        <v>6</v>
      </c>
      <c r="L11" s="19">
        <f t="shared" si="2"/>
        <v>876.5</v>
      </c>
      <c r="M11" s="18">
        <f>IF(ISTEXT(C11),SignOnSheet!$U$22+1,IF(C11&lt;&gt;"",IFERROR(IF(L11&gt;0,RANK(L11,IF(L$6:L$56&gt;0,L$6:L$56,),1)-COUNTIF(L$6:L$56,"=0"),IF(L11&lt;&gt;"",SignOnSheet!$U$22+1,0)),0),""))</f>
        <v>6</v>
      </c>
      <c r="N11" s="20" t="e">
        <f>IF(#REF!=N$5,IF(L11="",MAX($L$6:$L$56)+1,L11),"")</f>
        <v>#REF!</v>
      </c>
      <c r="O11" s="20"/>
      <c r="P11" s="20"/>
      <c r="Q11" s="20"/>
      <c r="R11" s="18"/>
      <c r="S11" s="20"/>
      <c r="T11" s="18"/>
    </row>
    <row r="12" spans="1:25" x14ac:dyDescent="0.2">
      <c r="A12" s="17">
        <f t="shared" si="3"/>
        <v>7</v>
      </c>
      <c r="B12" s="11">
        <v>2471</v>
      </c>
      <c r="C12" s="11">
        <v>5508</v>
      </c>
      <c r="D12" s="17" t="str">
        <f>IF(B12&lt;&gt;"",IFERROR(VLOOKUP(B12,SignOnSheet!$D$5:$N$18,7,FALSE),"NON_LISTED"),"")</f>
        <v>Mark Henderson-Shane Rumbold</v>
      </c>
      <c r="E12" s="18" t="str">
        <f>IF(B12&lt;&gt;"",IFERROR(VLOOKUP(B12,SignOnSheet!$D$5:$K$18,3,FALSE),"NON_LISTED"),"")</f>
        <v>Hobie Tiger 18</v>
      </c>
      <c r="F12" s="18">
        <f>IF(B12&lt;&gt;"",IFERROR(VLOOKUP(B12,SignOnSheet!$D$5:$K$18,4,FALSE),"NON_LISTED"),"")</f>
        <v>1</v>
      </c>
      <c r="G12" s="18" t="str">
        <f>IF(B12&lt;&gt;"",IFERROR(VLOOKUP(B12,SignOnSheet!$D$5:$K$18,5,FALSE),"NON_LISTED"),"")</f>
        <v>A</v>
      </c>
      <c r="H12" s="18">
        <f>IF(B12&lt;&gt;"",IFERROR(VLOOKUP(B12,SignOnSheet!$D$5:$K$18,6,FALSE),"NON_LISTED"),"")</f>
        <v>4</v>
      </c>
      <c r="I12" s="39">
        <f>IF(B12&lt;&gt;"",IFERROR(VLOOKUP(B12,SignOnSheet!$D$5:$K$18,2,FALSE),"NON_LISTED"),"")</f>
        <v>0</v>
      </c>
      <c r="J12" s="18">
        <f t="shared" si="0"/>
        <v>3668</v>
      </c>
      <c r="K12" s="19">
        <f t="shared" si="1"/>
        <v>7</v>
      </c>
      <c r="L12" s="19">
        <f t="shared" si="2"/>
        <v>917</v>
      </c>
      <c r="M12" s="18">
        <f>IF(ISTEXT(C12),SignOnSheet!$U$22+1,IF(C12&lt;&gt;"",IFERROR(IF(L12&gt;0,RANK(L12,IF(L$6:L$56&gt;0,L$6:L$56,),1)-COUNTIF(L$6:L$56,"=0"),IF(L12&lt;&gt;"",SignOnSheet!$U$22+1,0)),0),""))</f>
        <v>7</v>
      </c>
      <c r="N12" s="20" t="e">
        <f>IF(#REF!=N$5,IF(L12="",MAX($L$6:$L$56)+1,L12),"")</f>
        <v>#REF!</v>
      </c>
      <c r="O12" s="20"/>
      <c r="P12" s="20"/>
      <c r="Q12" s="20"/>
      <c r="R12" s="18"/>
      <c r="S12" s="20"/>
      <c r="T12" s="18"/>
    </row>
    <row r="13" spans="1:25" x14ac:dyDescent="0.2">
      <c r="A13" s="17">
        <f t="shared" si="3"/>
        <v>8</v>
      </c>
      <c r="B13" s="11">
        <v>2742</v>
      </c>
      <c r="C13" s="11">
        <v>5550</v>
      </c>
      <c r="D13" s="17" t="str">
        <f>IF(B13&lt;&gt;"",IFERROR(VLOOKUP(B13,SignOnSheet!$D$5:$N$18,7,FALSE),"NON_LISTED"),"")</f>
        <v>Roland van de Ven-Peter Scheren</v>
      </c>
      <c r="E13" s="18" t="str">
        <f>IF(B13&lt;&gt;"",IFERROR(VLOOKUP(B13,SignOnSheet!$D$5:$K$18,3,FALSE),"NON_LISTED"),"")</f>
        <v>Hobie Tiger 18</v>
      </c>
      <c r="F13" s="18">
        <f>IF(B13&lt;&gt;"",IFERROR(VLOOKUP(B13,SignOnSheet!$D$5:$K$18,4,FALSE),"NON_LISTED"),"")</f>
        <v>1</v>
      </c>
      <c r="G13" s="18" t="str">
        <f>IF(B13&lt;&gt;"",IFERROR(VLOOKUP(B13,SignOnSheet!$D$5:$K$18,5,FALSE),"NON_LISTED"),"")</f>
        <v>A</v>
      </c>
      <c r="H13" s="18">
        <f>IF(B13&lt;&gt;"",IFERROR(VLOOKUP(B13,SignOnSheet!$D$5:$K$18,6,FALSE),"NON_LISTED"),"")</f>
        <v>4</v>
      </c>
      <c r="I13" s="39">
        <f>IF(B13&lt;&gt;"",IFERROR(VLOOKUP(B13,SignOnSheet!$D$5:$K$18,2,FALSE),"NON_LISTED"),"")</f>
        <v>0</v>
      </c>
      <c r="J13" s="18">
        <f t="shared" si="0"/>
        <v>3710</v>
      </c>
      <c r="K13" s="19">
        <f t="shared" si="1"/>
        <v>8</v>
      </c>
      <c r="L13" s="19">
        <f t="shared" si="2"/>
        <v>927.5</v>
      </c>
      <c r="M13" s="18">
        <f>IF(ISTEXT(C13),SignOnSheet!$U$22+1,IF(C13&lt;&gt;"",IFERROR(IF(L13&gt;0,RANK(L13,IF(L$6:L$56&gt;0,L$6:L$56,),1)-COUNTIF(L$6:L$56,"=0"),IF(L13&lt;&gt;"",SignOnSheet!$U$22+1,0)),0),""))</f>
        <v>8</v>
      </c>
      <c r="N13" s="20" t="e">
        <f>IF(#REF!=N$5,IF(L13="",MAX($L$6:$L$56)+1,L13),"")</f>
        <v>#REF!</v>
      </c>
      <c r="O13" s="20"/>
      <c r="P13" s="20"/>
      <c r="Q13" s="20"/>
      <c r="R13" s="18"/>
      <c r="S13" s="20"/>
      <c r="T13" s="18"/>
      <c r="V13" t="e">
        <f>(L6&gt;0)+(#REF!=$N$5)</f>
        <v>#REF!</v>
      </c>
    </row>
    <row r="14" spans="1:25" x14ac:dyDescent="0.2">
      <c r="A14" s="17">
        <f t="shared" si="3"/>
        <v>9</v>
      </c>
      <c r="B14" s="11"/>
      <c r="C14" s="11"/>
      <c r="D14" s="17" t="str">
        <f>IF(B14&lt;&gt;"",IFERROR(VLOOKUP(B14,SignOnSheet!$D$5:$N$18,7,FALSE),"NON_LISTED"),"")</f>
        <v/>
      </c>
      <c r="E14" s="18" t="str">
        <f>IF(B14&lt;&gt;"",IFERROR(VLOOKUP(B14,SignOnSheet!$D$5:$K$18,3,FALSE),"NON_LISTED"),"")</f>
        <v/>
      </c>
      <c r="F14" s="18" t="str">
        <f>IF(B14&lt;&gt;"",IFERROR(VLOOKUP(B14,SignOnSheet!$D$5:$K$18,4,FALSE),"NON_LISTED"),"")</f>
        <v/>
      </c>
      <c r="G14" s="18" t="str">
        <f>IF(B14&lt;&gt;"",IFERROR(VLOOKUP(B14,SignOnSheet!$D$5:$K$18,5,FALSE),"NON_LISTED"),"")</f>
        <v/>
      </c>
      <c r="H14" s="18" t="str">
        <f>IF(B14&lt;&gt;"",IFERROR(VLOOKUP(B14,SignOnSheet!$D$5:$K$18,6,FALSE),"NON_LISTED"),"")</f>
        <v/>
      </c>
      <c r="I14" s="39" t="str">
        <f>IF(B14&lt;&gt;"",IFERROR(VLOOKUP(B14,SignOnSheet!$D$5:$K$18,2,FALSE),"NON_LISTED"),"")</f>
        <v/>
      </c>
      <c r="J14" s="18" t="str">
        <f t="shared" si="0"/>
        <v/>
      </c>
      <c r="K14" s="19" t="str">
        <f t="shared" si="1"/>
        <v/>
      </c>
      <c r="L14" s="19" t="str">
        <f t="shared" si="2"/>
        <v/>
      </c>
      <c r="M14" s="18" t="str">
        <f>IF(ISTEXT(C14),SignOnSheet!$U$22+1,IF(C14&lt;&gt;"",IFERROR(IF(L14&gt;0,RANK(L14,IF(L$6:L$56&gt;0,L$6:L$56,),1)-COUNTIF(L$6:L$56,"=0"),IF(L14&lt;&gt;"",SignOnSheet!$U$22+1,0)),0),""))</f>
        <v/>
      </c>
      <c r="N14" s="20" t="e">
        <f>IF(#REF!=N$5,IF(L14="",MAX($L$6:$L$56)+1,L14),"")</f>
        <v>#REF!</v>
      </c>
      <c r="O14" s="20"/>
      <c r="P14" s="20"/>
      <c r="Q14" s="20"/>
      <c r="R14" s="18"/>
      <c r="S14" s="20"/>
      <c r="T14" s="18"/>
    </row>
    <row r="15" spans="1:25" x14ac:dyDescent="0.2">
      <c r="A15" s="17">
        <f t="shared" si="3"/>
        <v>10</v>
      </c>
      <c r="B15" s="11"/>
      <c r="C15" s="11"/>
      <c r="D15" s="17" t="str">
        <f>IF(B15&lt;&gt;"",IFERROR(VLOOKUP(B15,SignOnSheet!$D$5:$N$18,7,FALSE),"NON_LISTED"),"")</f>
        <v/>
      </c>
      <c r="E15" s="18" t="str">
        <f>IF(B15&lt;&gt;"",IFERROR(VLOOKUP(B15,SignOnSheet!$D$5:$K$18,3,FALSE),"NON_LISTED"),"")</f>
        <v/>
      </c>
      <c r="F15" s="18" t="str">
        <f>IF(B15&lt;&gt;"",IFERROR(VLOOKUP(B15,SignOnSheet!$D$5:$K$18,4,FALSE),"NON_LISTED"),"")</f>
        <v/>
      </c>
      <c r="G15" s="18" t="str">
        <f>IF(B15&lt;&gt;"",IFERROR(VLOOKUP(B15,SignOnSheet!$D$5:$K$18,5,FALSE),"NON_LISTED"),"")</f>
        <v/>
      </c>
      <c r="H15" s="18" t="str">
        <f>IF(B15&lt;&gt;"",IFERROR(VLOOKUP(B15,SignOnSheet!$D$5:$K$18,6,FALSE),"NON_LISTED"),"")</f>
        <v/>
      </c>
      <c r="I15" s="39" t="str">
        <f>IF(B15&lt;&gt;"",IFERROR(VLOOKUP(B15,SignOnSheet!$D$5:$K$18,2,FALSE),"NON_LISTED"),"")</f>
        <v/>
      </c>
      <c r="J15" s="18" t="str">
        <f t="shared" si="0"/>
        <v/>
      </c>
      <c r="K15" s="19" t="str">
        <f t="shared" si="1"/>
        <v/>
      </c>
      <c r="L15" s="19" t="str">
        <f t="shared" si="2"/>
        <v/>
      </c>
      <c r="M15" s="18" t="str">
        <f>IF(ISTEXT(C15),SignOnSheet!$U$22+1,IF(C15&lt;&gt;"",IFERROR(IF(L15&gt;0,RANK(L15,IF(L$6:L$56&gt;0,L$6:L$56,),1)-COUNTIF(L$6:L$56,"=0"),IF(L15&lt;&gt;"",SignOnSheet!$U$22+1,0)),0),""))</f>
        <v/>
      </c>
      <c r="N15" s="20" t="e">
        <f>IF(#REF!=N$5,IF(L15="",MAX($L$6:$L$56)+1,L15),"")</f>
        <v>#REF!</v>
      </c>
      <c r="O15" s="20"/>
      <c r="P15" s="20"/>
      <c r="Q15" s="20"/>
      <c r="R15" s="18"/>
      <c r="S15" s="20"/>
      <c r="T15" s="18"/>
    </row>
    <row r="16" spans="1:25" x14ac:dyDescent="0.2">
      <c r="A16" s="17">
        <f t="shared" si="3"/>
        <v>11</v>
      </c>
      <c r="B16" s="11"/>
      <c r="C16" s="11"/>
      <c r="D16" s="17" t="str">
        <f>IF(B16&lt;&gt;"",IFERROR(VLOOKUP(B16,SignOnSheet!$D$5:$N$18,7,FALSE),"NON_LISTED"),"")</f>
        <v/>
      </c>
      <c r="E16" s="18" t="str">
        <f>IF(B16&lt;&gt;"",IFERROR(VLOOKUP(B16,SignOnSheet!$D$5:$K$18,3,FALSE),"NON_LISTED"),"")</f>
        <v/>
      </c>
      <c r="F16" s="18" t="str">
        <f>IF(B16&lt;&gt;"",IFERROR(VLOOKUP(B16,SignOnSheet!$D$5:$K$18,4,FALSE),"NON_LISTED"),"")</f>
        <v/>
      </c>
      <c r="G16" s="18" t="str">
        <f>IF(B16&lt;&gt;"",IFERROR(VLOOKUP(B16,SignOnSheet!$D$5:$K$18,5,FALSE),"NON_LISTED"),"")</f>
        <v/>
      </c>
      <c r="H16" s="18" t="str">
        <f>IF(B16&lt;&gt;"",IFERROR(VLOOKUP(B16,SignOnSheet!$D$5:$K$18,6,FALSE),"NON_LISTED"),"")</f>
        <v/>
      </c>
      <c r="I16" s="39" t="str">
        <f>IF(B16&lt;&gt;"",IFERROR(VLOOKUP(B16,SignOnSheet!$D$5:$K$18,2,FALSE),"NON_LISTED"),"")</f>
        <v/>
      </c>
      <c r="J16" s="18" t="str">
        <f t="shared" si="0"/>
        <v/>
      </c>
      <c r="K16" s="19" t="str">
        <f t="shared" si="1"/>
        <v/>
      </c>
      <c r="L16" s="19" t="str">
        <f t="shared" si="2"/>
        <v/>
      </c>
      <c r="M16" s="18" t="str">
        <f>IF(ISTEXT(C16),SignOnSheet!$U$22+1,IF(C16&lt;&gt;"",IFERROR(IF(L16&gt;0,RANK(L16,IF(L$6:L$56&gt;0,L$6:L$56,),1)-COUNTIF(L$6:L$56,"=0"),IF(L16&lt;&gt;"",SignOnSheet!$U$22+1,0)),0),""))</f>
        <v/>
      </c>
      <c r="N16" s="20" t="e">
        <f>IF(#REF!=N$5,IF(L16="",MAX($L$6:$L$56)+1,L16),"")</f>
        <v>#REF!</v>
      </c>
      <c r="O16" s="20"/>
      <c r="P16" s="20"/>
      <c r="Q16" s="20"/>
      <c r="R16" s="18"/>
      <c r="S16" s="20"/>
      <c r="T16" s="18"/>
    </row>
    <row r="17" spans="1:20" x14ac:dyDescent="0.2">
      <c r="A17" s="17">
        <f t="shared" si="3"/>
        <v>12</v>
      </c>
      <c r="B17" s="11"/>
      <c r="C17" s="11"/>
      <c r="D17" s="17" t="str">
        <f>IF(B17&lt;&gt;"",IFERROR(VLOOKUP(B17,SignOnSheet!$D$5:$N$18,7,FALSE),"NON_LISTED"),"")</f>
        <v/>
      </c>
      <c r="E17" s="18" t="str">
        <f>IF(B17&lt;&gt;"",IFERROR(VLOOKUP(B17,SignOnSheet!$D$5:$K$18,3,FALSE),"NON_LISTED"),"")</f>
        <v/>
      </c>
      <c r="F17" s="18" t="str">
        <f>IF(B17&lt;&gt;"",IFERROR(VLOOKUP(B17,SignOnSheet!$D$5:$K$18,4,FALSE),"NON_LISTED"),"")</f>
        <v/>
      </c>
      <c r="G17" s="18" t="str">
        <f>IF(B17&lt;&gt;"",IFERROR(VLOOKUP(B17,SignOnSheet!$D$5:$K$18,5,FALSE),"NON_LISTED"),"")</f>
        <v/>
      </c>
      <c r="H17" s="18" t="str">
        <f>IF(B17&lt;&gt;"",IFERROR(VLOOKUP(B17,SignOnSheet!$D$5:$K$18,6,FALSE),"NON_LISTED"),"")</f>
        <v/>
      </c>
      <c r="I17" s="39" t="str">
        <f>IF(B17&lt;&gt;"",IFERROR(VLOOKUP(B17,SignOnSheet!$D$5:$K$18,2,FALSE),"NON_LISTED"),"")</f>
        <v/>
      </c>
      <c r="J17" s="18" t="str">
        <f t="shared" si="0"/>
        <v/>
      </c>
      <c r="K17" s="19" t="str">
        <f t="shared" si="1"/>
        <v/>
      </c>
      <c r="L17" s="19" t="str">
        <f t="shared" si="2"/>
        <v/>
      </c>
      <c r="M17" s="18" t="str">
        <f>IF(ISTEXT(C17),SignOnSheet!$U$22+1,IF(C17&lt;&gt;"",IFERROR(IF(L17&gt;0,RANK(L17,IF(L$6:L$56&gt;0,L$6:L$56,),1)-COUNTIF(L$6:L$56,"=0"),IF(L17&lt;&gt;"",SignOnSheet!$U$22+1,0)),0),""))</f>
        <v/>
      </c>
      <c r="N17" s="20" t="e">
        <f>IF(#REF!=N$5,IF(L17="",MAX($L$6:$L$56)+1,L17),"")</f>
        <v>#REF!</v>
      </c>
      <c r="O17" s="20"/>
      <c r="P17" s="20"/>
      <c r="Q17" s="20"/>
      <c r="R17" s="18"/>
      <c r="S17" s="20"/>
      <c r="T17" s="18"/>
    </row>
    <row r="18" spans="1:20" x14ac:dyDescent="0.2">
      <c r="A18" s="17">
        <f t="shared" si="3"/>
        <v>13</v>
      </c>
      <c r="B18" s="35"/>
      <c r="C18" s="35"/>
      <c r="D18" s="17" t="str">
        <f>IF(B18&lt;&gt;"",IFERROR(VLOOKUP(B18,SignOnSheet!$D$5:$N$18,7,FALSE),"NON_LISTED"),"")</f>
        <v/>
      </c>
      <c r="E18" s="18" t="str">
        <f>IF(B18&lt;&gt;"",IFERROR(VLOOKUP(B18,SignOnSheet!$D$5:$K$18,3,FALSE),"NON_LISTED"),"")</f>
        <v/>
      </c>
      <c r="F18" s="18" t="str">
        <f>IF(B18&lt;&gt;"",IFERROR(VLOOKUP(B18,SignOnSheet!$D$5:$K$18,4,FALSE),"NON_LISTED"),"")</f>
        <v/>
      </c>
      <c r="G18" s="18" t="str">
        <f>IF(B18&lt;&gt;"",IFERROR(VLOOKUP(B18,SignOnSheet!$D$5:$K$18,5,FALSE),"NON_LISTED"),"")</f>
        <v/>
      </c>
      <c r="H18" s="18" t="str">
        <f>IF(B18&lt;&gt;"",IFERROR(VLOOKUP(B18,SignOnSheet!$D$5:$K$18,6,FALSE),"NON_LISTED"),"")</f>
        <v/>
      </c>
      <c r="I18" s="39" t="str">
        <f>IF(B18&lt;&gt;"",IFERROR(VLOOKUP(B18,SignOnSheet!$D$5:$K$18,2,FALSE),"NON_LISTED"),"")</f>
        <v/>
      </c>
      <c r="J18" s="18" t="str">
        <f t="shared" si="0"/>
        <v/>
      </c>
      <c r="K18" s="19" t="str">
        <f t="shared" si="1"/>
        <v/>
      </c>
      <c r="L18" s="19" t="str">
        <f t="shared" si="2"/>
        <v/>
      </c>
      <c r="M18" s="18" t="str">
        <f>IF(ISTEXT(C18),SignOnSheet!$U$22+1,IF(C18&lt;&gt;"",IFERROR(IF(L18&gt;0,RANK(L18,IF(L$6:L$56&gt;0,L$6:L$56,),1)-COUNTIF(L$6:L$56,"=0"),IF(L18&lt;&gt;"",SignOnSheet!$U$22+1,0)),0),""))</f>
        <v/>
      </c>
      <c r="N18" s="20" t="e">
        <f>IF(#REF!=N$5,IF(L18="",MAX($L$6:$L$56)+1,L18),"")</f>
        <v>#REF!</v>
      </c>
      <c r="O18" s="20"/>
      <c r="P18" s="20"/>
      <c r="Q18" s="20"/>
      <c r="R18" s="18"/>
      <c r="S18" s="20"/>
      <c r="T18" s="18"/>
    </row>
    <row r="19" spans="1:20" x14ac:dyDescent="0.2">
      <c r="A19" s="17">
        <f t="shared" si="3"/>
        <v>14</v>
      </c>
      <c r="B19" s="11"/>
      <c r="C19" s="11"/>
      <c r="D19" s="17" t="str">
        <f>IF(B19&lt;&gt;"",IFERROR(VLOOKUP(B19,SignOnSheet!$D$5:$N$18,7,FALSE),"NON_LISTED"),"")</f>
        <v/>
      </c>
      <c r="E19" s="18" t="str">
        <f>IF(B19&lt;&gt;"",IFERROR(VLOOKUP(B19,SignOnSheet!$D$5:$K$18,3,FALSE),"NON_LISTED"),"")</f>
        <v/>
      </c>
      <c r="F19" s="18" t="str">
        <f>IF(B19&lt;&gt;"",IFERROR(VLOOKUP(B19,SignOnSheet!$D$5:$K$18,4,FALSE),"NON_LISTED"),"")</f>
        <v/>
      </c>
      <c r="G19" s="18" t="str">
        <f>IF(B19&lt;&gt;"",IFERROR(VLOOKUP(B19,SignOnSheet!$D$5:$K$18,5,FALSE),"NON_LISTED"),"")</f>
        <v/>
      </c>
      <c r="H19" s="18" t="str">
        <f>IF(B19&lt;&gt;"",IFERROR(VLOOKUP(B19,SignOnSheet!$D$5:$K$18,6,FALSE),"NON_LISTED"),"")</f>
        <v/>
      </c>
      <c r="I19" s="39" t="str">
        <f>IF(B19&lt;&gt;"",IFERROR(VLOOKUP(B19,SignOnSheet!$D$5:$K$18,2,FALSE),"NON_LISTED"),"")</f>
        <v/>
      </c>
      <c r="J19" s="18" t="str">
        <f t="shared" si="0"/>
        <v/>
      </c>
      <c r="K19" s="19" t="str">
        <f t="shared" si="1"/>
        <v/>
      </c>
      <c r="L19" s="19" t="str">
        <f t="shared" si="2"/>
        <v/>
      </c>
      <c r="M19" s="18" t="str">
        <f>IF(ISTEXT(C19),SignOnSheet!$U$22+1,IF(C19&lt;&gt;"",IFERROR(IF(L19&gt;0,RANK(L19,IF(L$6:L$56&gt;0,L$6:L$56,),1)-COUNTIF(L$6:L$56,"=0"),IF(L19&lt;&gt;"",SignOnSheet!$U$22+1,0)),0),""))</f>
        <v/>
      </c>
      <c r="N19" s="20" t="e">
        <f>IF(#REF!=N$5,IF(L19="",MAX($L$6:$L$56)+1,L19),"")</f>
        <v>#REF!</v>
      </c>
      <c r="O19" s="20"/>
      <c r="P19" s="20"/>
      <c r="Q19" s="20"/>
      <c r="R19" s="18"/>
      <c r="S19" s="20"/>
      <c r="T19" s="18"/>
    </row>
    <row r="20" spans="1:20" x14ac:dyDescent="0.2">
      <c r="A20" s="17">
        <f t="shared" si="3"/>
        <v>15</v>
      </c>
      <c r="B20" s="11"/>
      <c r="C20" s="11"/>
      <c r="D20" s="17" t="str">
        <f>IF(B20&lt;&gt;"",IFERROR(VLOOKUP(B20,SignOnSheet!$D$5:$N$18,7,FALSE),"NON_LISTED"),"")</f>
        <v/>
      </c>
      <c r="E20" s="18" t="str">
        <f>IF(B20&lt;&gt;"",IFERROR(VLOOKUP(B20,SignOnSheet!$D$5:$K$18,3,FALSE),"NON_LISTED"),"")</f>
        <v/>
      </c>
      <c r="F20" s="18" t="str">
        <f>IF(B20&lt;&gt;"",IFERROR(VLOOKUP(B20,SignOnSheet!$D$5:$K$18,4,FALSE),"NON_LISTED"),"")</f>
        <v/>
      </c>
      <c r="G20" s="18" t="str">
        <f>IF(B20&lt;&gt;"",IFERROR(VLOOKUP(B20,SignOnSheet!$D$5:$K$18,5,FALSE),"NON_LISTED"),"")</f>
        <v/>
      </c>
      <c r="H20" s="18" t="str">
        <f>IF(B20&lt;&gt;"",IFERROR(VLOOKUP(B20,SignOnSheet!$D$5:$K$18,6,FALSE),"NON_LISTED"),"")</f>
        <v/>
      </c>
      <c r="I20" s="39" t="str">
        <f>IF(B20&lt;&gt;"",IFERROR(VLOOKUP(B20,SignOnSheet!$D$5:$K$18,2,FALSE),"NON_LISTED"),"")</f>
        <v/>
      </c>
      <c r="J20" s="18" t="str">
        <f t="shared" si="0"/>
        <v/>
      </c>
      <c r="K20" s="19" t="str">
        <f t="shared" si="1"/>
        <v/>
      </c>
      <c r="L20" s="19" t="str">
        <f t="shared" si="2"/>
        <v/>
      </c>
      <c r="M20" s="18" t="str">
        <f>IF(ISTEXT(C20),SignOnSheet!$U$22+1,IF(C20&lt;&gt;"",IFERROR(IF(L20&gt;0,RANK(L20,IF(L$6:L$56&gt;0,L$6:L$56,),1)-COUNTIF(L$6:L$56,"=0"),IF(L20&lt;&gt;"",SignOnSheet!$U$22+1,0)),0),""))</f>
        <v/>
      </c>
      <c r="N20" s="20" t="e">
        <f>IF(#REF!=N$5,IF(L20="",MAX($L$6:$L$56)+1,L20),"")</f>
        <v>#REF!</v>
      </c>
      <c r="O20" s="20"/>
      <c r="P20" s="20"/>
      <c r="Q20" s="20"/>
      <c r="R20" s="18"/>
      <c r="S20" s="20"/>
      <c r="T20" s="18"/>
    </row>
    <row r="21" spans="1:20" x14ac:dyDescent="0.2">
      <c r="A21" s="17">
        <f t="shared" si="3"/>
        <v>16</v>
      </c>
      <c r="B21" s="11"/>
      <c r="C21" s="11"/>
      <c r="D21" s="17" t="str">
        <f>IF(B21&lt;&gt;"",IFERROR(VLOOKUP(B21,SignOnSheet!$D$5:$N$18,7,FALSE),"NON_LISTED"),"")</f>
        <v/>
      </c>
      <c r="E21" s="18" t="str">
        <f>IF(B21&lt;&gt;"",IFERROR(VLOOKUP(B21,SignOnSheet!$D$5:$K$18,3,FALSE),"NON_LISTED"),"")</f>
        <v/>
      </c>
      <c r="F21" s="18" t="str">
        <f>IF(B21&lt;&gt;"",IFERROR(VLOOKUP(B21,SignOnSheet!$D$5:$K$18,4,FALSE),"NON_LISTED"),"")</f>
        <v/>
      </c>
      <c r="G21" s="18" t="str">
        <f>IF(B21&lt;&gt;"",IFERROR(VLOOKUP(B21,SignOnSheet!$D$5:$K$18,5,FALSE),"NON_LISTED"),"")</f>
        <v/>
      </c>
      <c r="H21" s="18" t="str">
        <f>IF(B21&lt;&gt;"",IFERROR(VLOOKUP(B21,SignOnSheet!$D$5:$K$18,6,FALSE),"NON_LISTED"),"")</f>
        <v/>
      </c>
      <c r="I21" s="39" t="str">
        <f>IF(B21&lt;&gt;"",IFERROR(VLOOKUP(B21,SignOnSheet!$D$5:$K$18,2,FALSE),"NON_LISTED"),"")</f>
        <v/>
      </c>
      <c r="J21" s="18" t="str">
        <f t="shared" si="0"/>
        <v/>
      </c>
      <c r="K21" s="19" t="str">
        <f t="shared" si="1"/>
        <v/>
      </c>
      <c r="L21" s="19" t="str">
        <f t="shared" si="2"/>
        <v/>
      </c>
      <c r="M21" s="18" t="str">
        <f>IF(ISTEXT(C21),SignOnSheet!$U$22+1,IF(C21&lt;&gt;"",IFERROR(IF(L21&gt;0,RANK(L21,IF(L$6:L$56&gt;0,L$6:L$56,),1)-COUNTIF(L$6:L$56,"=0"),IF(L21&lt;&gt;"",SignOnSheet!$U$22+1,0)),0),""))</f>
        <v/>
      </c>
      <c r="N21" s="20" t="e">
        <f>IF(#REF!=N$5,IF(L21="",MAX($L$6:$L$56)+1,L21),"")</f>
        <v>#REF!</v>
      </c>
      <c r="O21" s="20"/>
      <c r="P21" s="20"/>
      <c r="Q21" s="20"/>
      <c r="R21" s="18"/>
      <c r="S21" s="20"/>
      <c r="T21" s="18"/>
    </row>
    <row r="22" spans="1:20" x14ac:dyDescent="0.2">
      <c r="A22" s="17">
        <f t="shared" si="3"/>
        <v>17</v>
      </c>
      <c r="B22" s="11"/>
      <c r="C22" s="11"/>
      <c r="D22" s="17" t="str">
        <f>IF(B22&lt;&gt;"",IFERROR(VLOOKUP(B22,SignOnSheet!$D$5:$N$18,7,FALSE),"NON_LISTED"),"")</f>
        <v/>
      </c>
      <c r="E22" s="18" t="str">
        <f>IF(B22&lt;&gt;"",IFERROR(VLOOKUP(B22,SignOnSheet!$D$5:$K$18,3,FALSE),"NON_LISTED"),"")</f>
        <v/>
      </c>
      <c r="F22" s="18" t="str">
        <f>IF(B22&lt;&gt;"",IFERROR(VLOOKUP(B22,SignOnSheet!$D$5:$K$18,4,FALSE),"NON_LISTED"),"")</f>
        <v/>
      </c>
      <c r="G22" s="18" t="str">
        <f>IF(B22&lt;&gt;"",IFERROR(VLOOKUP(B22,SignOnSheet!$D$5:$K$18,5,FALSE),"NON_LISTED"),"")</f>
        <v/>
      </c>
      <c r="H22" s="18" t="str">
        <f>IF(B22&lt;&gt;"",IFERROR(VLOOKUP(B22,SignOnSheet!$D$5:$K$18,6,FALSE),"NON_LISTED"),"")</f>
        <v/>
      </c>
      <c r="I22" s="39" t="str">
        <f>IF(B22&lt;&gt;"",IFERROR(VLOOKUP(B22,SignOnSheet!$D$5:$K$18,2,FALSE),"NON_LISTED"),"")</f>
        <v/>
      </c>
      <c r="J22" s="18" t="str">
        <f t="shared" si="0"/>
        <v/>
      </c>
      <c r="K22" s="19" t="str">
        <f t="shared" si="1"/>
        <v/>
      </c>
      <c r="L22" s="19" t="str">
        <f t="shared" si="2"/>
        <v/>
      </c>
      <c r="M22" s="18" t="str">
        <f>IF(ISTEXT(C22),SignOnSheet!$U$22+1,IF(C22&lt;&gt;"",IFERROR(IF(L22&gt;0,RANK(L22,IF(L$6:L$56&gt;0,L$6:L$56,),1)-COUNTIF(L$6:L$56,"=0"),IF(L22&lt;&gt;"",SignOnSheet!$U$22+1,0)),0),""))</f>
        <v/>
      </c>
      <c r="N22" s="20" t="e">
        <f>IF(#REF!=N$5,IF(L22="",MAX($L$6:$L$56)+1,L22),"")</f>
        <v>#REF!</v>
      </c>
      <c r="O22" s="20"/>
      <c r="P22" s="20"/>
      <c r="Q22" s="20"/>
      <c r="R22" s="18"/>
      <c r="S22" s="20"/>
      <c r="T22" s="18"/>
    </row>
    <row r="23" spans="1:20" x14ac:dyDescent="0.2">
      <c r="A23" s="17">
        <f t="shared" si="3"/>
        <v>18</v>
      </c>
      <c r="B23" s="11"/>
      <c r="C23" s="92"/>
      <c r="D23" s="17" t="str">
        <f>IF(B23&lt;&gt;"",IFERROR(VLOOKUP(B23,SignOnSheet!$D$5:$N$18,7,FALSE),"NON_LISTED"),"")</f>
        <v/>
      </c>
      <c r="E23" s="18" t="str">
        <f>IF(B23&lt;&gt;"",IFERROR(VLOOKUP(B23,SignOnSheet!$D$5:$K$18,3,FALSE),"NON_LISTED"),"")</f>
        <v/>
      </c>
      <c r="F23" s="18" t="str">
        <f>IF(B23&lt;&gt;"",IFERROR(VLOOKUP(B23,SignOnSheet!$D$5:$K$18,4,FALSE),"NON_LISTED"),"")</f>
        <v/>
      </c>
      <c r="G23" s="18" t="str">
        <f>IF(B23&lt;&gt;"",IFERROR(VLOOKUP(B23,SignOnSheet!$D$5:$K$18,5,FALSE),"NON_LISTED"),"")</f>
        <v/>
      </c>
      <c r="H23" s="18" t="str">
        <f>IF(B23&lt;&gt;"",IFERROR(VLOOKUP(B23,SignOnSheet!$D$5:$K$18,6,FALSE),"NON_LISTED"),"")</f>
        <v/>
      </c>
      <c r="I23" s="39" t="str">
        <f>IF(B23&lt;&gt;"",IFERROR(VLOOKUP(B23,SignOnSheet!$D$5:$K$18,2,FALSE),"NON_LISTED"),"")</f>
        <v/>
      </c>
      <c r="J23" s="18" t="str">
        <f t="shared" si="0"/>
        <v/>
      </c>
      <c r="K23" s="19" t="str">
        <f t="shared" si="1"/>
        <v/>
      </c>
      <c r="L23" s="19" t="str">
        <f t="shared" si="2"/>
        <v/>
      </c>
      <c r="M23" s="18" t="str">
        <f>IF(ISTEXT(C23),SignOnSheet!$U$22+1,IF(C23&lt;&gt;"",IFERROR(IF(L23&gt;0,RANK(L23,IF(L$6:L$56&gt;0,L$6:L$56,),1)-COUNTIF(L$6:L$56,"=0"),IF(L23&lt;&gt;"",SignOnSheet!$U$22+1,0)),0),""))</f>
        <v/>
      </c>
      <c r="N23" s="20" t="e">
        <f>IF(#REF!=N$5,IF(L23="",MAX($L$6:$L$56)+1,L23),"")</f>
        <v>#REF!</v>
      </c>
      <c r="O23" s="20"/>
      <c r="P23" s="20"/>
      <c r="Q23" s="20"/>
      <c r="R23" s="18"/>
      <c r="S23" s="20"/>
      <c r="T23" s="18"/>
    </row>
    <row r="24" spans="1:20" x14ac:dyDescent="0.2">
      <c r="A24" s="17">
        <f t="shared" si="3"/>
        <v>19</v>
      </c>
      <c r="B24" s="11"/>
      <c r="C24" s="11"/>
      <c r="D24" s="17" t="str">
        <f>IF(B24&lt;&gt;"",IFERROR(VLOOKUP(B24,SignOnSheet!$D$5:$N$18,7,FALSE),"NON_LISTED"),"")</f>
        <v/>
      </c>
      <c r="E24" s="18" t="str">
        <f>IF(B24&lt;&gt;"",IFERROR(VLOOKUP(B24,SignOnSheet!$D$5:$K$18,3,FALSE),"NON_LISTED"),"")</f>
        <v/>
      </c>
      <c r="F24" s="18" t="str">
        <f>IF(B24&lt;&gt;"",IFERROR(VLOOKUP(B24,SignOnSheet!$D$5:$K$18,4,FALSE),"NON_LISTED"),"")</f>
        <v/>
      </c>
      <c r="G24" s="18" t="str">
        <f>IF(B24&lt;&gt;"",IFERROR(VLOOKUP(B24,SignOnSheet!$D$5:$K$18,5,FALSE),"NON_LISTED"),"")</f>
        <v/>
      </c>
      <c r="H24" s="18" t="str">
        <f>IF(B24&lt;&gt;"",IFERROR(VLOOKUP(B24,SignOnSheet!$D$5:$K$18,6,FALSE),"NON_LISTED"),"")</f>
        <v/>
      </c>
      <c r="I24" s="39" t="str">
        <f>IF(B24&lt;&gt;"",IFERROR(VLOOKUP(B24,SignOnSheet!$D$5:$K$18,2,FALSE),"NON_LISTED"),"")</f>
        <v/>
      </c>
      <c r="J24" s="18" t="str">
        <f t="shared" si="0"/>
        <v/>
      </c>
      <c r="K24" s="19" t="str">
        <f t="shared" si="1"/>
        <v/>
      </c>
      <c r="L24" s="19" t="str">
        <f t="shared" si="2"/>
        <v/>
      </c>
      <c r="M24" s="18" t="str">
        <f>IF(ISTEXT(C24),SignOnSheet!$U$22+1,IF(C24&lt;&gt;"",IFERROR(IF(L24&gt;0,RANK(L24,IF(L$6:L$56&gt;0,L$6:L$56,),1)-COUNTIF(L$6:L$56,"=0"),IF(L24&lt;&gt;"",SignOnSheet!$U$22+1,0)),0),""))</f>
        <v/>
      </c>
      <c r="N24" s="20" t="e">
        <f>IF(#REF!=N$5,IF(L24="",MAX($L$6:$L$56)+1,L24),"")</f>
        <v>#REF!</v>
      </c>
      <c r="O24" s="20"/>
      <c r="P24" s="20"/>
      <c r="Q24" s="20"/>
      <c r="R24" s="18"/>
      <c r="S24" s="20"/>
      <c r="T24" s="18"/>
    </row>
    <row r="25" spans="1:20" x14ac:dyDescent="0.2">
      <c r="A25" s="17">
        <f t="shared" si="3"/>
        <v>20</v>
      </c>
      <c r="B25" s="11"/>
      <c r="C25" s="11"/>
      <c r="D25" s="17" t="str">
        <f>IF(B25&lt;&gt;"",IFERROR(VLOOKUP(B25,SignOnSheet!$D$5:$N$18,7,FALSE),"NON_LISTED"),"")</f>
        <v/>
      </c>
      <c r="E25" s="18" t="str">
        <f>IF(B25&lt;&gt;"",IFERROR(VLOOKUP(B25,SignOnSheet!$D$5:$K$18,3,FALSE),"NON_LISTED"),"")</f>
        <v/>
      </c>
      <c r="F25" s="18" t="str">
        <f>IF(B25&lt;&gt;"",IFERROR(VLOOKUP(B25,SignOnSheet!$D$5:$K$18,4,FALSE),"NON_LISTED"),"")</f>
        <v/>
      </c>
      <c r="G25" s="18" t="str">
        <f>IF(B25&lt;&gt;"",IFERROR(VLOOKUP(B25,SignOnSheet!$D$5:$K$18,5,FALSE),"NON_LISTED"),"")</f>
        <v/>
      </c>
      <c r="H25" s="18" t="str">
        <f>IF(B25&lt;&gt;"",IFERROR(VLOOKUP(B25,SignOnSheet!$D$5:$K$18,6,FALSE),"NON_LISTED"),"")</f>
        <v/>
      </c>
      <c r="I25" s="39" t="str">
        <f>IF(B25&lt;&gt;"",IFERROR(VLOOKUP(B25,SignOnSheet!$D$5:$K$18,2,FALSE),"NON_LISTED"),"")</f>
        <v/>
      </c>
      <c r="J25" s="18" t="str">
        <f t="shared" si="0"/>
        <v/>
      </c>
      <c r="K25" s="19" t="str">
        <f t="shared" si="1"/>
        <v/>
      </c>
      <c r="L25" s="19" t="str">
        <f t="shared" si="2"/>
        <v/>
      </c>
      <c r="M25" s="18" t="str">
        <f>IF(ISTEXT(C25),SignOnSheet!$U$22+1,IF(C25&lt;&gt;"",IFERROR(IF(L25&gt;0,RANK(L25,IF(L$6:L$56&gt;0,L$6:L$56,),1)-COUNTIF(L$6:L$56,"=0"),IF(L25&lt;&gt;"",SignOnSheet!$U$22+1,0)),0),""))</f>
        <v/>
      </c>
      <c r="N25" s="20" t="e">
        <f>IF(#REF!=N$5,IF(L25="",MAX($L$6:$L$56)+1,L25),"")</f>
        <v>#REF!</v>
      </c>
      <c r="O25" s="20"/>
      <c r="P25" s="20"/>
      <c r="Q25" s="20"/>
      <c r="R25" s="18"/>
      <c r="S25" s="20"/>
      <c r="T25" s="18"/>
    </row>
    <row r="26" spans="1:20" x14ac:dyDescent="0.2">
      <c r="A26" s="17">
        <f t="shared" si="3"/>
        <v>21</v>
      </c>
      <c r="B26" s="11"/>
      <c r="C26" s="11"/>
      <c r="D26" s="17" t="str">
        <f>IF(B26&lt;&gt;"",IFERROR(VLOOKUP(B26,SignOnSheet!$D$5:$N$18,7,FALSE),"NON_LISTED"),"")</f>
        <v/>
      </c>
      <c r="E26" s="18" t="str">
        <f>IF(B26&lt;&gt;"",IFERROR(VLOOKUP(B26,SignOnSheet!$D$5:$K$18,3,FALSE),"NON_LISTED"),"")</f>
        <v/>
      </c>
      <c r="F26" s="18" t="str">
        <f>IF(B26&lt;&gt;"",IFERROR(VLOOKUP(B26,SignOnSheet!$D$5:$K$18,4,FALSE),"NON_LISTED"),"")</f>
        <v/>
      </c>
      <c r="G26" s="18" t="str">
        <f>IF(B26&lt;&gt;"",IFERROR(VLOOKUP(B26,SignOnSheet!$D$5:$K$18,5,FALSE),"NON_LISTED"),"")</f>
        <v/>
      </c>
      <c r="H26" s="18" t="str">
        <f>IF(B26&lt;&gt;"",IFERROR(VLOOKUP(B26,SignOnSheet!$D$5:$K$18,6,FALSE),"NON_LISTED"),"")</f>
        <v/>
      </c>
      <c r="I26" s="39" t="str">
        <f>IF(B26&lt;&gt;"",IFERROR(VLOOKUP(B26,SignOnSheet!$D$5:$K$18,2,FALSE),"NON_LISTED"),"")</f>
        <v/>
      </c>
      <c r="J26" s="18" t="str">
        <f t="shared" si="0"/>
        <v/>
      </c>
      <c r="K26" s="19" t="str">
        <f t="shared" si="1"/>
        <v/>
      </c>
      <c r="L26" s="19" t="str">
        <f t="shared" si="2"/>
        <v/>
      </c>
      <c r="M26" s="18" t="str">
        <f>IF(ISTEXT(C26),SignOnSheet!$U$22+1,IF(C26&lt;&gt;"",IFERROR(IF(L26&gt;0,RANK(L26,IF(L$6:L$56&gt;0,L$6:L$56,),1)-COUNTIF(L$6:L$56,"=0"),IF(L26&lt;&gt;"",SignOnSheet!$U$22+1,0)),0),""))</f>
        <v/>
      </c>
      <c r="N26" s="20" t="e">
        <f>IF(#REF!=N$5,IF(L26="",MAX($L$6:$L$56)+1,L26),"")</f>
        <v>#REF!</v>
      </c>
      <c r="O26" s="20"/>
      <c r="P26" s="20"/>
      <c r="Q26" s="20"/>
      <c r="R26" s="18"/>
      <c r="S26" s="20"/>
      <c r="T26" s="18"/>
    </row>
    <row r="27" spans="1:20" x14ac:dyDescent="0.2">
      <c r="A27" s="17">
        <f t="shared" si="3"/>
        <v>22</v>
      </c>
      <c r="B27" s="11"/>
      <c r="C27" s="11"/>
      <c r="D27" s="17" t="str">
        <f>IF(B27&lt;&gt;"",IFERROR(VLOOKUP(B27,SignOnSheet!$D$5:$N$18,7,FALSE),"NON_LISTED"),"")</f>
        <v/>
      </c>
      <c r="E27" s="18" t="str">
        <f>IF(B27&lt;&gt;"",IFERROR(VLOOKUP(B27,SignOnSheet!$D$5:$K$18,3,FALSE),"NON_LISTED"),"")</f>
        <v/>
      </c>
      <c r="F27" s="18" t="str">
        <f>IF(B27&lt;&gt;"",IFERROR(VLOOKUP(B27,SignOnSheet!$D$5:$K$18,4,FALSE),"NON_LISTED"),"")</f>
        <v/>
      </c>
      <c r="G27" s="18" t="str">
        <f>IF(B27&lt;&gt;"",IFERROR(VLOOKUP(B27,SignOnSheet!$D$5:$K$18,5,FALSE),"NON_LISTED"),"")</f>
        <v/>
      </c>
      <c r="H27" s="18" t="str">
        <f>IF(B27&lt;&gt;"",IFERROR(VLOOKUP(B27,SignOnSheet!$D$5:$K$18,6,FALSE),"NON_LISTED"),"")</f>
        <v/>
      </c>
      <c r="I27" s="39" t="str">
        <f>IF(B27&lt;&gt;"",IFERROR(VLOOKUP(B27,SignOnSheet!$D$5:$K$18,2,FALSE),"NON_LISTED"),"")</f>
        <v/>
      </c>
      <c r="J27" s="18" t="str">
        <f t="shared" si="0"/>
        <v/>
      </c>
      <c r="K27" s="19" t="str">
        <f t="shared" si="1"/>
        <v/>
      </c>
      <c r="L27" s="19" t="str">
        <f t="shared" si="2"/>
        <v/>
      </c>
      <c r="M27" s="18" t="str">
        <f>IF(ISTEXT(C27),SignOnSheet!$U$22+1,IF(C27&lt;&gt;"",IFERROR(IF(L27&gt;0,RANK(L27,IF(L$6:L$56&gt;0,L$6:L$56,),1)-COUNTIF(L$6:L$56,"=0"),IF(L27&lt;&gt;"",SignOnSheet!$U$22+1,0)),0),""))</f>
        <v/>
      </c>
      <c r="N27" s="20" t="e">
        <f>IF(#REF!=N$5,IF(L27="",MAX($L$6:$L$56)+1,L27),"")</f>
        <v>#REF!</v>
      </c>
      <c r="O27" s="20"/>
      <c r="P27" s="20"/>
      <c r="Q27" s="20"/>
      <c r="R27" s="18"/>
      <c r="S27" s="20"/>
      <c r="T27" s="18"/>
    </row>
    <row r="28" spans="1:20" x14ac:dyDescent="0.2">
      <c r="A28" s="17">
        <f t="shared" si="3"/>
        <v>23</v>
      </c>
      <c r="B28" s="11"/>
      <c r="C28" s="11"/>
      <c r="D28" s="17" t="str">
        <f>IF(B28&lt;&gt;"",IFERROR(VLOOKUP(B28,SignOnSheet!$D$5:$N$18,7,FALSE),"NON_LISTED"),"")</f>
        <v/>
      </c>
      <c r="E28" s="18" t="str">
        <f>IF(B28&lt;&gt;"",IFERROR(VLOOKUP(B28,SignOnSheet!$D$5:$K$18,3,FALSE),"NON_LISTED"),"")</f>
        <v/>
      </c>
      <c r="F28" s="18" t="str">
        <f>IF(B28&lt;&gt;"",IFERROR(VLOOKUP(B28,SignOnSheet!$D$5:$K$18,4,FALSE),"NON_LISTED"),"")</f>
        <v/>
      </c>
      <c r="G28" s="18" t="str">
        <f>IF(B28&lt;&gt;"",IFERROR(VLOOKUP(B28,SignOnSheet!$D$5:$K$18,5,FALSE),"NON_LISTED"),"")</f>
        <v/>
      </c>
      <c r="H28" s="18" t="str">
        <f>IF(B28&lt;&gt;"",IFERROR(VLOOKUP(B28,SignOnSheet!$D$5:$K$18,6,FALSE),"NON_LISTED"),"")</f>
        <v/>
      </c>
      <c r="I28" s="39" t="str">
        <f>IF(B28&lt;&gt;"",IFERROR(VLOOKUP(B28,SignOnSheet!$D$5:$K$18,2,FALSE),"NON_LISTED"),"")</f>
        <v/>
      </c>
      <c r="J28" s="18" t="str">
        <f t="shared" si="0"/>
        <v/>
      </c>
      <c r="K28" s="19" t="str">
        <f t="shared" si="1"/>
        <v/>
      </c>
      <c r="L28" s="19" t="str">
        <f t="shared" si="2"/>
        <v/>
      </c>
      <c r="M28" s="18" t="str">
        <f>IF(ISTEXT(C28),SignOnSheet!$U$22+1,IF(C28&lt;&gt;"",IFERROR(IF(L28&gt;0,RANK(L28,IF(L$6:L$56&gt;0,L$6:L$56,),1)-COUNTIF(L$6:L$56,"=0"),IF(L28&lt;&gt;"",SignOnSheet!$U$22+1,0)),0),""))</f>
        <v/>
      </c>
      <c r="N28" s="20" t="e">
        <f>IF(#REF!=N$5,IF(L28="",MAX($L$6:$L$56)+1,L28),"")</f>
        <v>#REF!</v>
      </c>
      <c r="O28" s="20"/>
      <c r="P28" s="20"/>
      <c r="Q28" s="20"/>
      <c r="R28" s="18"/>
      <c r="S28" s="20"/>
      <c r="T28" s="18"/>
    </row>
    <row r="29" spans="1:20" x14ac:dyDescent="0.2">
      <c r="A29" s="17">
        <f t="shared" si="3"/>
        <v>24</v>
      </c>
      <c r="B29" s="11"/>
      <c r="C29" s="11"/>
      <c r="D29" s="17" t="str">
        <f>IF(B29&lt;&gt;"",IFERROR(VLOOKUP(B29,SignOnSheet!$D$5:$N$18,7,FALSE),"NON_LISTED"),"")</f>
        <v/>
      </c>
      <c r="E29" s="18" t="str">
        <f>IF(B29&lt;&gt;"",IFERROR(VLOOKUP(B29,SignOnSheet!$D$5:$K$18,3,FALSE),"NON_LISTED"),"")</f>
        <v/>
      </c>
      <c r="F29" s="18" t="str">
        <f>IF(B29&lt;&gt;"",IFERROR(VLOOKUP(B29,SignOnSheet!$D$5:$K$18,4,FALSE),"NON_LISTED"),"")</f>
        <v/>
      </c>
      <c r="G29" s="18" t="str">
        <f>IF(B29&lt;&gt;"",IFERROR(VLOOKUP(B29,SignOnSheet!$D$5:$K$18,5,FALSE),"NON_LISTED"),"")</f>
        <v/>
      </c>
      <c r="H29" s="18" t="str">
        <f>IF(B29&lt;&gt;"",IFERROR(VLOOKUP(B29,SignOnSheet!$D$5:$K$18,6,FALSE),"NON_LISTED"),"")</f>
        <v/>
      </c>
      <c r="I29" s="39" t="str">
        <f>IF(B29&lt;&gt;"",IFERROR(VLOOKUP(B29,SignOnSheet!$D$5:$K$18,2,FALSE),"NON_LISTED"),"")</f>
        <v/>
      </c>
      <c r="J29" s="18" t="str">
        <f t="shared" si="0"/>
        <v/>
      </c>
      <c r="K29" s="19" t="str">
        <f t="shared" si="1"/>
        <v/>
      </c>
      <c r="L29" s="19" t="str">
        <f t="shared" si="2"/>
        <v/>
      </c>
      <c r="M29" s="18" t="str">
        <f>IF(ISTEXT(C29),SignOnSheet!$U$22+1,IF(C29&lt;&gt;"",IFERROR(IF(L29&gt;0,RANK(L29,IF(L$6:L$56&gt;0,L$6:L$56,),1)-COUNTIF(L$6:L$56,"=0"),IF(L29&lt;&gt;"",SignOnSheet!$U$22+1,0)),0),""))</f>
        <v/>
      </c>
      <c r="N29" s="20" t="e">
        <f>IF(#REF!=N$5,IF(L29="",MAX($L$6:$L$56)+1,L29),"")</f>
        <v>#REF!</v>
      </c>
      <c r="O29" s="20"/>
      <c r="P29" s="20"/>
      <c r="Q29" s="20"/>
      <c r="R29" s="18"/>
      <c r="S29" s="20"/>
      <c r="T29" s="18"/>
    </row>
    <row r="30" spans="1:20" x14ac:dyDescent="0.2">
      <c r="A30" s="17">
        <f t="shared" si="3"/>
        <v>25</v>
      </c>
      <c r="B30" s="11"/>
      <c r="C30" s="11"/>
      <c r="D30" s="17" t="str">
        <f>IF(B30&lt;&gt;"",IFERROR(VLOOKUP(B30,SignOnSheet!$D$5:$N$18,7,FALSE),"NON_LISTED"),"")</f>
        <v/>
      </c>
      <c r="E30" s="18" t="str">
        <f>IF(B30&lt;&gt;"",IFERROR(VLOOKUP(B30,SignOnSheet!$D$5:$K$18,3,FALSE),"NON_LISTED"),"")</f>
        <v/>
      </c>
      <c r="F30" s="18" t="str">
        <f>IF(B30&lt;&gt;"",IFERROR(VLOOKUP(B30,SignOnSheet!$D$5:$K$18,4,FALSE),"NON_LISTED"),"")</f>
        <v/>
      </c>
      <c r="G30" s="18" t="str">
        <f>IF(B30&lt;&gt;"",IFERROR(VLOOKUP(B30,SignOnSheet!$D$5:$K$18,5,FALSE),"NON_LISTED"),"")</f>
        <v/>
      </c>
      <c r="H30" s="18" t="str">
        <f>IF(B30&lt;&gt;"",IFERROR(VLOOKUP(B30,SignOnSheet!$D$5:$K$18,6,FALSE),"NON_LISTED"),"")</f>
        <v/>
      </c>
      <c r="I30" s="39" t="str">
        <f>IF(B30&lt;&gt;"",IFERROR(VLOOKUP(B30,SignOnSheet!$D$5:$K$18,2,FALSE),"NON_LISTED"),"")</f>
        <v/>
      </c>
      <c r="J30" s="18" t="str">
        <f t="shared" si="0"/>
        <v/>
      </c>
      <c r="K30" s="19" t="str">
        <f t="shared" si="1"/>
        <v/>
      </c>
      <c r="L30" s="19" t="str">
        <f t="shared" si="2"/>
        <v/>
      </c>
      <c r="M30" s="18" t="str">
        <f>IF(ISTEXT(C30),SignOnSheet!$U$22+1,IF(C30&lt;&gt;"",IFERROR(IF(L30&gt;0,RANK(L30,IF(L$6:L$56&gt;0,L$6:L$56,),1)-COUNTIF(L$6:L$56,"=0"),IF(L30&lt;&gt;"",SignOnSheet!$U$22+1,0)),0),""))</f>
        <v/>
      </c>
      <c r="N30" s="20" t="e">
        <f>IF(#REF!=N$5,IF(L30="",MAX($L$6:$L$56)+1,L30),"")</f>
        <v>#REF!</v>
      </c>
      <c r="O30" s="20"/>
      <c r="P30" s="20"/>
      <c r="Q30" s="20"/>
      <c r="R30" s="18"/>
      <c r="S30" s="20"/>
      <c r="T30" s="18"/>
    </row>
    <row r="31" spans="1:20" x14ac:dyDescent="0.2">
      <c r="A31" s="17">
        <f t="shared" si="3"/>
        <v>26</v>
      </c>
      <c r="B31" s="11"/>
      <c r="C31" s="11"/>
      <c r="D31" s="17" t="str">
        <f>IF(B31&lt;&gt;"",IFERROR(VLOOKUP(B31,SignOnSheet!$D$5:$N$18,7,FALSE),"NON_LISTED"),"")</f>
        <v/>
      </c>
      <c r="E31" s="18" t="str">
        <f>IF(B31&lt;&gt;"",IFERROR(VLOOKUP(B31,SignOnSheet!$D$5:$K$18,3,FALSE),"NON_LISTED"),"")</f>
        <v/>
      </c>
      <c r="F31" s="18" t="str">
        <f>IF(B31&lt;&gt;"",IFERROR(VLOOKUP(B31,SignOnSheet!$D$5:$K$18,4,FALSE),"NON_LISTED"),"")</f>
        <v/>
      </c>
      <c r="G31" s="18" t="str">
        <f>IF(B31&lt;&gt;"",IFERROR(VLOOKUP(B31,SignOnSheet!$D$5:$K$18,5,FALSE),"NON_LISTED"),"")</f>
        <v/>
      </c>
      <c r="H31" s="18" t="str">
        <f>IF(B31&lt;&gt;"",IFERROR(VLOOKUP(B31,SignOnSheet!$D$5:$K$18,6,FALSE),"NON_LISTED"),"")</f>
        <v/>
      </c>
      <c r="I31" s="39" t="str">
        <f>IF(B31&lt;&gt;"",IFERROR(VLOOKUP(B31,SignOnSheet!$D$5:$K$18,2,FALSE),"NON_LISTED"),"")</f>
        <v/>
      </c>
      <c r="J31" s="18" t="str">
        <f t="shared" si="0"/>
        <v/>
      </c>
      <c r="K31" s="19" t="str">
        <f t="shared" si="1"/>
        <v/>
      </c>
      <c r="L31" s="19" t="str">
        <f t="shared" si="2"/>
        <v/>
      </c>
      <c r="M31" s="18" t="str">
        <f>IF(ISTEXT(C31),SignOnSheet!$U$22+1,IF(C31&lt;&gt;"",IFERROR(IF(L31&gt;0,RANK(L31,IF(L$6:L$56&gt;0,L$6:L$56,),1)-COUNTIF(L$6:L$56,"=0"),IF(L31&lt;&gt;"",SignOnSheet!$U$22+1,0)),0),""))</f>
        <v/>
      </c>
      <c r="N31" s="20" t="e">
        <f>IF(#REF!=N$5,IF(L31="",MAX($L$6:$L$56)+1,L31),"")</f>
        <v>#REF!</v>
      </c>
      <c r="O31" s="20"/>
      <c r="P31" s="20"/>
      <c r="Q31" s="20"/>
      <c r="R31" s="18"/>
      <c r="S31" s="20"/>
      <c r="T31" s="18"/>
    </row>
    <row r="32" spans="1:20" x14ac:dyDescent="0.2">
      <c r="A32" s="17">
        <f t="shared" si="3"/>
        <v>27</v>
      </c>
      <c r="B32" s="11"/>
      <c r="C32" s="11"/>
      <c r="D32" s="17" t="str">
        <f>IF(B32&lt;&gt;"",IFERROR(VLOOKUP(B32,SignOnSheet!$D$5:$N$18,7,FALSE),"NON_LISTED"),"")</f>
        <v/>
      </c>
      <c r="E32" s="18" t="str">
        <f>IF(B32&lt;&gt;"",IFERROR(VLOOKUP(B32,SignOnSheet!$D$5:$K$18,3,FALSE),"NON_LISTED"),"")</f>
        <v/>
      </c>
      <c r="F32" s="18" t="str">
        <f>IF(B32&lt;&gt;"",IFERROR(VLOOKUP(B32,SignOnSheet!$D$5:$K$18,4,FALSE),"NON_LISTED"),"")</f>
        <v/>
      </c>
      <c r="G32" s="18" t="str">
        <f>IF(B32&lt;&gt;"",IFERROR(VLOOKUP(B32,SignOnSheet!$D$5:$K$18,5,FALSE),"NON_LISTED"),"")</f>
        <v/>
      </c>
      <c r="H32" s="18" t="str">
        <f>IF(B32&lt;&gt;"",IFERROR(VLOOKUP(B32,SignOnSheet!$D$5:$K$18,6,FALSE),"NON_LISTED"),"")</f>
        <v/>
      </c>
      <c r="I32" s="39" t="str">
        <f>IF(B32&lt;&gt;"",IFERROR(VLOOKUP(B32,SignOnSheet!$D$5:$K$18,2,FALSE),"NON_LISTED"),"")</f>
        <v/>
      </c>
      <c r="J32" s="18" t="str">
        <f t="shared" si="0"/>
        <v/>
      </c>
      <c r="K32" s="19" t="str">
        <f t="shared" si="1"/>
        <v/>
      </c>
      <c r="L32" s="19" t="str">
        <f t="shared" si="2"/>
        <v/>
      </c>
      <c r="M32" s="18" t="str">
        <f>IF(ISTEXT(C32),SignOnSheet!$U$22+1,IF(C32&lt;&gt;"",IFERROR(IF(L32&gt;0,RANK(L32,IF(L$6:L$56&gt;0,L$6:L$56,),1)-COUNTIF(L$6:L$56,"=0"),IF(L32&lt;&gt;"",SignOnSheet!$U$22+1,0)),0),""))</f>
        <v/>
      </c>
      <c r="N32" s="20" t="e">
        <f>IF(#REF!=N$5,IF(L32="",MAX($L$6:$L$56)+1,L32),"")</f>
        <v>#REF!</v>
      </c>
      <c r="O32" s="20"/>
      <c r="P32" s="20"/>
      <c r="Q32" s="20"/>
      <c r="R32" s="18"/>
      <c r="S32" s="20"/>
      <c r="T32" s="18"/>
    </row>
    <row r="33" spans="1:20" x14ac:dyDescent="0.2">
      <c r="A33" s="17">
        <f t="shared" si="3"/>
        <v>28</v>
      </c>
      <c r="B33" s="11"/>
      <c r="C33" s="11"/>
      <c r="D33" s="17" t="str">
        <f>IF(B33&lt;&gt;"",IFERROR(VLOOKUP(B33,SignOnSheet!$D$5:$N$18,7,FALSE),"NON_LISTED"),"")</f>
        <v/>
      </c>
      <c r="E33" s="18" t="str">
        <f>IF(B33&lt;&gt;"",IFERROR(VLOOKUP(B33,SignOnSheet!$D$5:$K$18,3,FALSE),"NON_LISTED"),"")</f>
        <v/>
      </c>
      <c r="F33" s="18" t="str">
        <f>IF(B33&lt;&gt;"",IFERROR(VLOOKUP(B33,SignOnSheet!$D$5:$K$18,4,FALSE),"NON_LISTED"),"")</f>
        <v/>
      </c>
      <c r="G33" s="18" t="str">
        <f>IF(B33&lt;&gt;"",IFERROR(VLOOKUP(B33,SignOnSheet!$D$5:$K$18,5,FALSE),"NON_LISTED"),"")</f>
        <v/>
      </c>
      <c r="H33" s="18" t="str">
        <f>IF(B33&lt;&gt;"",IFERROR(VLOOKUP(B33,SignOnSheet!$D$5:$K$18,6,FALSE),"NON_LISTED"),"")</f>
        <v/>
      </c>
      <c r="I33" s="39" t="str">
        <f>IF(B33&lt;&gt;"",IFERROR(VLOOKUP(B33,SignOnSheet!$D$5:$K$18,2,FALSE),"NON_LISTED"),"")</f>
        <v/>
      </c>
      <c r="J33" s="18" t="str">
        <f t="shared" si="0"/>
        <v/>
      </c>
      <c r="K33" s="19" t="str">
        <f t="shared" si="1"/>
        <v/>
      </c>
      <c r="L33" s="19" t="str">
        <f t="shared" si="2"/>
        <v/>
      </c>
      <c r="M33" s="18" t="str">
        <f>IF(ISTEXT(C33),SignOnSheet!$U$22+1,IF(C33&lt;&gt;"",IFERROR(IF(L33&gt;0,RANK(L33,IF(L$6:L$56&gt;0,L$6:L$56,),1)-COUNTIF(L$6:L$56,"=0"),IF(L33&lt;&gt;"",SignOnSheet!$U$22+1,0)),0),""))</f>
        <v/>
      </c>
      <c r="N33" s="20" t="e">
        <f>IF(#REF!=N$5,IF(L33="",MAX($L$6:$L$56)+1,L33),"")</f>
        <v>#REF!</v>
      </c>
      <c r="O33" s="20"/>
      <c r="P33" s="20"/>
      <c r="Q33" s="20"/>
      <c r="R33" s="18"/>
      <c r="S33" s="20"/>
      <c r="T33" s="18"/>
    </row>
    <row r="34" spans="1:20" x14ac:dyDescent="0.2">
      <c r="A34" s="17">
        <f t="shared" si="3"/>
        <v>29</v>
      </c>
      <c r="B34" s="11"/>
      <c r="C34" s="11"/>
      <c r="D34" s="17" t="str">
        <f>IF(B34&lt;&gt;"",IFERROR(VLOOKUP(B34,SignOnSheet!$D$5:$N$18,7,FALSE),"NON_LISTED"),"")</f>
        <v/>
      </c>
      <c r="E34" s="18" t="str">
        <f>IF(B34&lt;&gt;"",IFERROR(VLOOKUP(B34,SignOnSheet!$D$5:$K$18,3,FALSE),"NON_LISTED"),"")</f>
        <v/>
      </c>
      <c r="F34" s="18" t="str">
        <f>IF(B34&lt;&gt;"",IFERROR(VLOOKUP(B34,SignOnSheet!$D$5:$K$18,4,FALSE),"NON_LISTED"),"")</f>
        <v/>
      </c>
      <c r="G34" s="18" t="str">
        <f>IF(B34&lt;&gt;"",IFERROR(VLOOKUP(B34,SignOnSheet!$D$5:$K$18,5,FALSE),"NON_LISTED"),"")</f>
        <v/>
      </c>
      <c r="H34" s="18" t="str">
        <f>IF(B34&lt;&gt;"",IFERROR(VLOOKUP(B34,SignOnSheet!$D$5:$K$18,6,FALSE),"NON_LISTED"),"")</f>
        <v/>
      </c>
      <c r="I34" s="39" t="str">
        <f>IF(B34&lt;&gt;"",IFERROR(VLOOKUP(B34,SignOnSheet!$D$5:$K$18,2,FALSE),"NON_LISTED"),"")</f>
        <v/>
      </c>
      <c r="J34" s="18" t="str">
        <f t="shared" si="0"/>
        <v/>
      </c>
      <c r="K34" s="19" t="str">
        <f t="shared" si="1"/>
        <v/>
      </c>
      <c r="L34" s="19" t="str">
        <f t="shared" si="2"/>
        <v/>
      </c>
      <c r="M34" s="18" t="str">
        <f>IF(ISTEXT(C34),SignOnSheet!$U$22+1,IF(C34&lt;&gt;"",IFERROR(IF(L34&gt;0,RANK(L34,IF(L$6:L$56&gt;0,L$6:L$56,),1)-COUNTIF(L$6:L$56,"=0"),IF(L34&lt;&gt;"",SignOnSheet!$U$22+1,0)),0),""))</f>
        <v/>
      </c>
      <c r="N34" s="20" t="e">
        <f>IF(#REF!=N$5,IF(L34="",MAX($L$6:$L$56)+1,L34),"")</f>
        <v>#REF!</v>
      </c>
      <c r="O34" s="20"/>
      <c r="P34" s="20"/>
      <c r="Q34" s="20"/>
      <c r="R34" s="18"/>
      <c r="S34" s="20"/>
      <c r="T34" s="18"/>
    </row>
    <row r="35" spans="1:20" x14ac:dyDescent="0.2">
      <c r="A35" s="17">
        <f t="shared" si="3"/>
        <v>30</v>
      </c>
      <c r="B35" s="11"/>
      <c r="C35" s="11"/>
      <c r="D35" s="17" t="str">
        <f>IF(B35&lt;&gt;"",IFERROR(VLOOKUP(B35,SignOnSheet!$D$5:$N$18,7,FALSE),"NON_LISTED"),"")</f>
        <v/>
      </c>
      <c r="E35" s="18" t="str">
        <f>IF(B35&lt;&gt;"",IFERROR(VLOOKUP(B35,SignOnSheet!$D$5:$K$18,3,FALSE),"NON_LISTED"),"")</f>
        <v/>
      </c>
      <c r="F35" s="18" t="str">
        <f>IF(B35&lt;&gt;"",IFERROR(VLOOKUP(B35,SignOnSheet!$D$5:$K$18,4,FALSE),"NON_LISTED"),"")</f>
        <v/>
      </c>
      <c r="G35" s="18" t="str">
        <f>IF(B35&lt;&gt;"",IFERROR(VLOOKUP(B35,SignOnSheet!$D$5:$K$18,5,FALSE),"NON_LISTED"),"")</f>
        <v/>
      </c>
      <c r="H35" s="18" t="str">
        <f>IF(B35&lt;&gt;"",IFERROR(VLOOKUP(B35,SignOnSheet!$D$5:$K$18,6,FALSE),"NON_LISTED"),"")</f>
        <v/>
      </c>
      <c r="I35" s="39" t="str">
        <f>IF(B35&lt;&gt;"",IFERROR(VLOOKUP(B35,SignOnSheet!$D$5:$K$18,2,FALSE),"NON_LISTED"),"")</f>
        <v/>
      </c>
      <c r="J35" s="18" t="str">
        <f t="shared" si="0"/>
        <v/>
      </c>
      <c r="K35" s="19" t="str">
        <f t="shared" si="1"/>
        <v/>
      </c>
      <c r="L35" s="19" t="str">
        <f t="shared" si="2"/>
        <v/>
      </c>
      <c r="M35" s="18" t="str">
        <f>IF(ISTEXT(C35),SignOnSheet!$U$22+1,IF(C35&lt;&gt;"",IFERROR(IF(L35&gt;0,RANK(L35,IF(L$6:L$56&gt;0,L$6:L$56,),1)-COUNTIF(L$6:L$56,"=0"),IF(L35&lt;&gt;"",SignOnSheet!$U$22+1,0)),0),""))</f>
        <v/>
      </c>
      <c r="N35" s="20" t="e">
        <f>IF(#REF!=N$5,IF(L35="",MAX($L$6:$L$56)+1,L35),"")</f>
        <v>#REF!</v>
      </c>
      <c r="O35" s="20"/>
      <c r="P35" s="20"/>
      <c r="Q35" s="20"/>
      <c r="R35" s="18"/>
      <c r="S35" s="20"/>
      <c r="T35" s="18"/>
    </row>
    <row r="36" spans="1:20" x14ac:dyDescent="0.2">
      <c r="A36" s="17">
        <f t="shared" si="3"/>
        <v>31</v>
      </c>
      <c r="B36" s="11"/>
      <c r="C36" s="11"/>
      <c r="D36" s="17" t="str">
        <f>IF(B36&lt;&gt;"",IFERROR(VLOOKUP(B36,SignOnSheet!$D$5:$N$18,7,FALSE),"NON_LISTED"),"")</f>
        <v/>
      </c>
      <c r="E36" s="18" t="str">
        <f>IF(B36&lt;&gt;"",IFERROR(VLOOKUP(B36,SignOnSheet!$D$5:$K$18,3,FALSE),"NON_LISTED"),"")</f>
        <v/>
      </c>
      <c r="F36" s="18" t="str">
        <f>IF(B36&lt;&gt;"",IFERROR(VLOOKUP(B36,SignOnSheet!$D$5:$K$18,4,FALSE),"NON_LISTED"),"")</f>
        <v/>
      </c>
      <c r="G36" s="18" t="str">
        <f>IF(B36&lt;&gt;"",IFERROR(VLOOKUP(B36,SignOnSheet!$D$5:$K$18,5,FALSE),"NON_LISTED"),"")</f>
        <v/>
      </c>
      <c r="H36" s="18" t="str">
        <f>IF(B36&lt;&gt;"",IFERROR(VLOOKUP(B36,SignOnSheet!$D$5:$K$18,6,FALSE),"NON_LISTED"),"")</f>
        <v/>
      </c>
      <c r="I36" s="39" t="str">
        <f>IF(B36&lt;&gt;"",IFERROR(VLOOKUP(B36,SignOnSheet!$D$5:$K$18,2,FALSE),"NON_LISTED"),"")</f>
        <v/>
      </c>
      <c r="J36" s="18" t="str">
        <f t="shared" si="0"/>
        <v/>
      </c>
      <c r="K36" s="19" t="str">
        <f t="shared" si="1"/>
        <v/>
      </c>
      <c r="L36" s="19" t="str">
        <f t="shared" si="2"/>
        <v/>
      </c>
      <c r="M36" s="18" t="str">
        <f>IF(ISTEXT(C36),SignOnSheet!$U$22+1,IF(C36&lt;&gt;"",IFERROR(IF(L36&gt;0,RANK(L36,IF(L$6:L$56&gt;0,L$6:L$56,),1)-COUNTIF(L$6:L$56,"=0"),IF(L36&lt;&gt;"",SignOnSheet!$U$22+1,0)),0),""))</f>
        <v/>
      </c>
      <c r="N36" s="20" t="e">
        <f>IF(#REF!=N$5,IF(L36="",MAX($L$6:$L$56)+1,L36),"")</f>
        <v>#REF!</v>
      </c>
      <c r="O36" s="20" t="str">
        <f t="shared" ref="O36:O56" si="4">IFERROR(IF(L36&lt;&gt;"",L36/I36,""),"")</f>
        <v/>
      </c>
      <c r="P36" s="20" t="str">
        <f t="shared" ref="P36:P56" si="5">IF(LEFT(B37,1)="D",COUNTA($C$6:$C$56)+1,IF(C37&lt;&gt;"",IFERROR(IF(O36&gt;0,RANK(O36,IF(O$6:O$56&gt;0,O$6:O$56,),1)-COUNTIF(O$6:O$56,"=0"),IF(O36&lt;&gt;"",COUNT($C$6:$C$56)+1,0)),0),""))</f>
        <v/>
      </c>
      <c r="Q36" s="20"/>
      <c r="R36" s="18"/>
      <c r="S36" s="20"/>
      <c r="T36" s="18"/>
    </row>
    <row r="37" spans="1:20" x14ac:dyDescent="0.2">
      <c r="A37" s="17">
        <f t="shared" si="3"/>
        <v>32</v>
      </c>
      <c r="B37" s="11"/>
      <c r="C37" s="11"/>
      <c r="D37" s="17" t="str">
        <f>IF(B37&lt;&gt;"",IFERROR(VLOOKUP(B37,SignOnSheet!$D$5:$N$18,7,FALSE),"NON_LISTED"),"")</f>
        <v/>
      </c>
      <c r="E37" s="18" t="str">
        <f>IF(B37&lt;&gt;"",IFERROR(VLOOKUP(B37,SignOnSheet!$D$5:$K$18,3,FALSE),"NON_LISTED"),"")</f>
        <v/>
      </c>
      <c r="F37" s="18" t="str">
        <f>IF(B37&lt;&gt;"",IFERROR(VLOOKUP(B37,SignOnSheet!$D$5:$K$18,4,FALSE),"NON_LISTED"),"")</f>
        <v/>
      </c>
      <c r="G37" s="18" t="str">
        <f>IF(B37&lt;&gt;"",IFERROR(VLOOKUP(B37,SignOnSheet!$D$5:$K$18,5,FALSE),"NON_LISTED"),"")</f>
        <v/>
      </c>
      <c r="H37" s="18" t="str">
        <f>IF(B37&lt;&gt;"",IFERROR(VLOOKUP(B37,SignOnSheet!$D$5:$K$18,6,FALSE),"NON_LISTED"),"")</f>
        <v/>
      </c>
      <c r="I37" s="39" t="str">
        <f>IF(B37&lt;&gt;"",IFERROR(VLOOKUP(B37,SignOnSheet!$D$5:$K$18,2,FALSE),"NON_LISTED"),"")</f>
        <v/>
      </c>
      <c r="J37" s="18" t="str">
        <f t="shared" si="0"/>
        <v/>
      </c>
      <c r="K37" s="19" t="str">
        <f t="shared" si="1"/>
        <v/>
      </c>
      <c r="L37" s="19" t="str">
        <f t="shared" si="2"/>
        <v/>
      </c>
      <c r="M37" s="18" t="str">
        <f>IF(ISTEXT(C37),SignOnSheet!$U$22+1,IF(C37&lt;&gt;"",IFERROR(IF(L37&gt;0,RANK(L37,IF(L$6:L$56&gt;0,L$6:L$56,),1)-COUNTIF(L$6:L$56,"=0"),IF(L37&lt;&gt;"",SignOnSheet!$U$22+1,0)),0),""))</f>
        <v/>
      </c>
      <c r="N37" s="20" t="e">
        <f>IF(#REF!=N$5,IF(L37="",MAX($L$6:$L$56)+1,L37),"")</f>
        <v>#REF!</v>
      </c>
      <c r="O37" s="20" t="str">
        <f t="shared" si="4"/>
        <v/>
      </c>
      <c r="P37" s="20" t="str">
        <f t="shared" si="5"/>
        <v/>
      </c>
      <c r="Q37" s="20"/>
      <c r="R37" s="18"/>
      <c r="S37" s="20"/>
      <c r="T37" s="18"/>
    </row>
    <row r="38" spans="1:20" x14ac:dyDescent="0.2">
      <c r="A38" s="17">
        <f t="shared" si="3"/>
        <v>33</v>
      </c>
      <c r="B38" s="11"/>
      <c r="C38" s="11"/>
      <c r="D38" s="17" t="str">
        <f>IF(B38&lt;&gt;"",IFERROR(VLOOKUP(B38,SignOnSheet!$D$5:$N$18,7,FALSE),"NON_LISTED"),"")</f>
        <v/>
      </c>
      <c r="E38" s="18" t="str">
        <f>IF(B38&lt;&gt;"",IFERROR(VLOOKUP(B38,SignOnSheet!$D$5:$K$18,3,FALSE),"NON_LISTED"),"")</f>
        <v/>
      </c>
      <c r="F38" s="18" t="str">
        <f>IF(B38&lt;&gt;"",IFERROR(VLOOKUP(B38,SignOnSheet!$D$5:$K$18,4,FALSE),"NON_LISTED"),"")</f>
        <v/>
      </c>
      <c r="G38" s="18" t="str">
        <f>IF(B38&lt;&gt;"",IFERROR(VLOOKUP(B38,SignOnSheet!$D$5:$K$18,5,FALSE),"NON_LISTED"),"")</f>
        <v/>
      </c>
      <c r="H38" s="18" t="str">
        <f>IF(B38&lt;&gt;"",IFERROR(VLOOKUP(B38,SignOnSheet!$D$5:$K$18,6,FALSE),"NON_LISTED"),"")</f>
        <v/>
      </c>
      <c r="I38" s="39" t="str">
        <f>IF(B38&lt;&gt;"",IFERROR(VLOOKUP(B38,SignOnSheet!$D$5:$K$18,2,FALSE),"NON_LISTED"),"")</f>
        <v/>
      </c>
      <c r="J38" s="18" t="str">
        <f t="shared" si="0"/>
        <v/>
      </c>
      <c r="K38" s="19" t="str">
        <f t="shared" si="1"/>
        <v/>
      </c>
      <c r="L38" s="19" t="str">
        <f t="shared" si="2"/>
        <v/>
      </c>
      <c r="M38" s="18" t="str">
        <f>IF(ISTEXT(C38),SignOnSheet!$U$22+1,IF(C38&lt;&gt;"",IFERROR(IF(L38&gt;0,RANK(L38,IF(L$6:L$56&gt;0,L$6:L$56,),1)-COUNTIF(L$6:L$56,"=0"),IF(L38&lt;&gt;"",SignOnSheet!$U$22+1,0)),0),""))</f>
        <v/>
      </c>
      <c r="N38" s="20" t="e">
        <f>IF(#REF!=N$5,IF(L38="",MAX($L$6:$L$56)+1,L38),"")</f>
        <v>#REF!</v>
      </c>
      <c r="O38" s="20" t="str">
        <f t="shared" si="4"/>
        <v/>
      </c>
      <c r="P38" s="20" t="str">
        <f t="shared" si="5"/>
        <v/>
      </c>
      <c r="Q38" s="20"/>
      <c r="R38" s="18"/>
      <c r="S38" s="20"/>
      <c r="T38" s="18"/>
    </row>
    <row r="39" spans="1:20" x14ac:dyDescent="0.2">
      <c r="A39" s="17">
        <f t="shared" si="3"/>
        <v>34</v>
      </c>
      <c r="B39" s="11"/>
      <c r="C39" s="11"/>
      <c r="D39" s="17" t="str">
        <f>IF(B39&lt;&gt;"",IFERROR(VLOOKUP(B39,SignOnSheet!$D$5:$N$18,7,FALSE),"NON_LISTED"),"")</f>
        <v/>
      </c>
      <c r="E39" s="18" t="str">
        <f>IF(B39&lt;&gt;"",IFERROR(VLOOKUP(B39,SignOnSheet!$D$5:$K$18,3,FALSE),"NON_LISTED"),"")</f>
        <v/>
      </c>
      <c r="F39" s="18" t="str">
        <f>IF(B39&lt;&gt;"",IFERROR(VLOOKUP(B39,SignOnSheet!$D$5:$K$18,4,FALSE),"NON_LISTED"),"")</f>
        <v/>
      </c>
      <c r="G39" s="18" t="str">
        <f>IF(B39&lt;&gt;"",IFERROR(VLOOKUP(B39,SignOnSheet!$D$5:$K$18,5,FALSE),"NON_LISTED"),"")</f>
        <v/>
      </c>
      <c r="H39" s="18" t="str">
        <f>IF(B39&lt;&gt;"",IFERROR(VLOOKUP(B39,SignOnSheet!$D$5:$K$18,6,FALSE),"NON_LISTED"),"")</f>
        <v/>
      </c>
      <c r="I39" s="39" t="str">
        <f>IF(B39&lt;&gt;"",IFERROR(VLOOKUP(B39,SignOnSheet!$D$5:$K$18,2,FALSE),"NON_LISTED"),"")</f>
        <v/>
      </c>
      <c r="J39" s="18" t="str">
        <f t="shared" si="0"/>
        <v/>
      </c>
      <c r="K39" s="19" t="str">
        <f t="shared" si="1"/>
        <v/>
      </c>
      <c r="L39" s="19" t="str">
        <f t="shared" si="2"/>
        <v/>
      </c>
      <c r="M39" s="18" t="str">
        <f>IF(ISTEXT(C39),SignOnSheet!$U$22+1,IF(C39&lt;&gt;"",IFERROR(IF(L39&gt;0,RANK(L39,IF(L$6:L$56&gt;0,L$6:L$56,),1)-COUNTIF(L$6:L$56,"=0"),IF(L39&lt;&gt;"",SignOnSheet!$U$22+1,0)),0),""))</f>
        <v/>
      </c>
      <c r="N39" s="20" t="e">
        <f>IF(#REF!=N$5,IF(L39="",MAX($L$6:$L$56)+1,L39),"")</f>
        <v>#REF!</v>
      </c>
      <c r="O39" s="20" t="str">
        <f t="shared" si="4"/>
        <v/>
      </c>
      <c r="P39" s="20" t="str">
        <f t="shared" si="5"/>
        <v/>
      </c>
      <c r="Q39" s="20"/>
      <c r="R39" s="18"/>
      <c r="S39" s="20"/>
      <c r="T39" s="18"/>
    </row>
    <row r="40" spans="1:20" x14ac:dyDescent="0.2">
      <c r="A40" s="17">
        <f t="shared" si="3"/>
        <v>35</v>
      </c>
      <c r="B40" s="11"/>
      <c r="C40" s="11"/>
      <c r="D40" s="17" t="str">
        <f>IF(B40&lt;&gt;"",IFERROR(VLOOKUP(B40,SignOnSheet!$D$5:$N$18,7,FALSE),"NON_LISTED"),"")</f>
        <v/>
      </c>
      <c r="E40" s="18" t="str">
        <f>IF(B40&lt;&gt;"",IFERROR(VLOOKUP(B40,SignOnSheet!$D$5:$K$18,3,FALSE),"NON_LISTED"),"")</f>
        <v/>
      </c>
      <c r="F40" s="18" t="str">
        <f>IF(B40&lt;&gt;"",IFERROR(VLOOKUP(B40,SignOnSheet!$D$5:$K$18,4,FALSE),"NON_LISTED"),"")</f>
        <v/>
      </c>
      <c r="G40" s="18" t="str">
        <f>IF(B40&lt;&gt;"",IFERROR(VLOOKUP(B40,SignOnSheet!$D$5:$K$18,5,FALSE),"NON_LISTED"),"")</f>
        <v/>
      </c>
      <c r="H40" s="18" t="str">
        <f>IF(B40&lt;&gt;"",IFERROR(VLOOKUP(B40,SignOnSheet!$D$5:$K$18,6,FALSE),"NON_LISTED"),"")</f>
        <v/>
      </c>
      <c r="I40" s="39" t="str">
        <f>IF(B40&lt;&gt;"",IFERROR(VLOOKUP(B40,SignOnSheet!$D$5:$K$18,2,FALSE),"NON_LISTED"),"")</f>
        <v/>
      </c>
      <c r="J40" s="18" t="str">
        <f t="shared" si="0"/>
        <v/>
      </c>
      <c r="K40" s="19" t="str">
        <f t="shared" si="1"/>
        <v/>
      </c>
      <c r="L40" s="19" t="str">
        <f t="shared" si="2"/>
        <v/>
      </c>
      <c r="M40" s="18" t="str">
        <f>IF(ISTEXT(C40),SignOnSheet!$U$22+1,IF(C40&lt;&gt;"",IFERROR(IF(L40&gt;0,RANK(L40,IF(L$6:L$56&gt;0,L$6:L$56,),1)-COUNTIF(L$6:L$56,"=0"),IF(L40&lt;&gt;"",SignOnSheet!$U$22+1,0)),0),""))</f>
        <v/>
      </c>
      <c r="N40" s="20" t="e">
        <f>IF(#REF!=N$5,IF(L40="",MAX($L$6:$L$56)+1,L40),"")</f>
        <v>#REF!</v>
      </c>
      <c r="O40" s="20" t="str">
        <f t="shared" si="4"/>
        <v/>
      </c>
      <c r="P40" s="20" t="str">
        <f t="shared" si="5"/>
        <v/>
      </c>
      <c r="Q40" s="20"/>
      <c r="R40" s="18"/>
      <c r="S40" s="20"/>
      <c r="T40" s="18"/>
    </row>
    <row r="41" spans="1:20" x14ac:dyDescent="0.2">
      <c r="A41" s="17">
        <f t="shared" si="3"/>
        <v>36</v>
      </c>
      <c r="B41" s="11"/>
      <c r="C41" s="11"/>
      <c r="D41" s="17" t="str">
        <f>IF(B41&lt;&gt;"",IFERROR(VLOOKUP(B41,SignOnSheet!$D$5:$N$18,7,FALSE),"NON_LISTED"),"")</f>
        <v/>
      </c>
      <c r="E41" s="18" t="str">
        <f>IF(B41&lt;&gt;"",IFERROR(VLOOKUP(B41,SignOnSheet!$D$5:$K$18,3,FALSE),"NON_LISTED"),"")</f>
        <v/>
      </c>
      <c r="F41" s="18" t="str">
        <f>IF(B41&lt;&gt;"",IFERROR(VLOOKUP(B41,SignOnSheet!$D$5:$K$18,4,FALSE),"NON_LISTED"),"")</f>
        <v/>
      </c>
      <c r="G41" s="18" t="str">
        <f>IF(B41&lt;&gt;"",IFERROR(VLOOKUP(B41,SignOnSheet!$D$5:$K$18,5,FALSE),"NON_LISTED"),"")</f>
        <v/>
      </c>
      <c r="H41" s="18" t="str">
        <f>IF(B41&lt;&gt;"",IFERROR(VLOOKUP(B41,SignOnSheet!$D$5:$K$18,6,FALSE),"NON_LISTED"),"")</f>
        <v/>
      </c>
      <c r="I41" s="27" t="str">
        <f>IF(B41&lt;&gt;"",IFERROR(VLOOKUP(B41,SignOnSheet!$D$5:$K$18,2,FALSE),"NON_LISTED"),"")</f>
        <v/>
      </c>
      <c r="J41" s="18" t="str">
        <f t="shared" si="0"/>
        <v/>
      </c>
      <c r="K41" s="19" t="str">
        <f t="shared" si="1"/>
        <v/>
      </c>
      <c r="L41" s="19" t="str">
        <f t="shared" si="2"/>
        <v/>
      </c>
      <c r="M41" s="18" t="str">
        <f>IF(ISTEXT(C41),SignOnSheet!$U$22+1,IF(C41&lt;&gt;"",IFERROR(IF(L41&gt;0,RANK(L41,IF(L$6:L$56&gt;0,L$6:L$56,),1)-COUNTIF(L$6:L$56,"=0"),IF(L41&lt;&gt;"",SignOnSheet!$U$22+1,0)),0),""))</f>
        <v/>
      </c>
      <c r="N41" s="20" t="e">
        <f>IF(#REF!=N$5,IF(L41="",MAX($L$6:$L$56)+1,L41),"")</f>
        <v>#REF!</v>
      </c>
      <c r="O41" s="20" t="str">
        <f t="shared" si="4"/>
        <v/>
      </c>
      <c r="P41" s="20" t="str">
        <f t="shared" si="5"/>
        <v/>
      </c>
      <c r="Q41" s="20"/>
      <c r="R41" s="18"/>
      <c r="S41" s="20"/>
      <c r="T41" s="18"/>
    </row>
    <row r="42" spans="1:20" x14ac:dyDescent="0.2">
      <c r="A42" s="17">
        <f t="shared" si="3"/>
        <v>37</v>
      </c>
      <c r="B42" s="11"/>
      <c r="C42" s="11"/>
      <c r="D42" s="17" t="str">
        <f>IF(B42&lt;&gt;"",IFERROR(VLOOKUP(B42,SignOnSheet!$D$5:$N$18,7,FALSE),"NON_LISTED"),"")</f>
        <v/>
      </c>
      <c r="E42" s="18" t="str">
        <f>IF(B42&lt;&gt;"",IFERROR(VLOOKUP(B42,SignOnSheet!$D$5:$K$18,3,FALSE),"NON_LISTED"),"")</f>
        <v/>
      </c>
      <c r="F42" s="18" t="str">
        <f>IF(B42&lt;&gt;"",IFERROR(VLOOKUP(B42,SignOnSheet!$D$5:$K$18,4,FALSE),"NON_LISTED"),"")</f>
        <v/>
      </c>
      <c r="G42" s="18" t="str">
        <f>IF(B42&lt;&gt;"",IFERROR(VLOOKUP(B42,SignOnSheet!$D$5:$K$18,5,FALSE),"NON_LISTED"),"")</f>
        <v/>
      </c>
      <c r="H42" s="18" t="str">
        <f>IF(B42&lt;&gt;"",IFERROR(VLOOKUP(B42,SignOnSheet!$D$5:$K$18,6,FALSE),"NON_LISTED"),"")</f>
        <v/>
      </c>
      <c r="I42" s="27" t="str">
        <f>IF(B42&lt;&gt;"",IFERROR(VLOOKUP(B42,SignOnSheet!$D$5:$K$18,2,FALSE),"NON_LISTED"),"")</f>
        <v/>
      </c>
      <c r="J42" s="18" t="str">
        <f t="shared" si="0"/>
        <v/>
      </c>
      <c r="K42" s="19" t="str">
        <f t="shared" si="1"/>
        <v/>
      </c>
      <c r="L42" s="19" t="str">
        <f t="shared" si="2"/>
        <v/>
      </c>
      <c r="M42" s="18" t="str">
        <f>IF(ISTEXT(C42),SignOnSheet!$U$22+1,IF(C42&lt;&gt;"",IFERROR(IF(L42&gt;0,RANK(L42,IF(L$6:L$56&gt;0,L$6:L$56,),1)-COUNTIF(L$6:L$56,"=0"),IF(L42&lt;&gt;"",SignOnSheet!$U$22+1,0)),0),""))</f>
        <v/>
      </c>
      <c r="N42" s="20" t="e">
        <f>IF(#REF!=N$5,IF(L42="",MAX($L$6:$L$56)+1,L42),"")</f>
        <v>#REF!</v>
      </c>
      <c r="O42" s="20" t="str">
        <f t="shared" si="4"/>
        <v/>
      </c>
      <c r="P42" s="20" t="str">
        <f t="shared" si="5"/>
        <v/>
      </c>
      <c r="Q42" s="20"/>
      <c r="R42" s="18"/>
      <c r="S42" s="20"/>
      <c r="T42" s="18"/>
    </row>
    <row r="43" spans="1:20" x14ac:dyDescent="0.2">
      <c r="A43" s="17">
        <f t="shared" si="3"/>
        <v>38</v>
      </c>
      <c r="B43" s="11"/>
      <c r="C43" s="11"/>
      <c r="D43" s="17" t="str">
        <f>IF(B43&lt;&gt;"",IFERROR(VLOOKUP(B43,SignOnSheet!$D$5:$N$18,7,FALSE),"NON_LISTED"),"")</f>
        <v/>
      </c>
      <c r="E43" s="18" t="str">
        <f>IF(B43&lt;&gt;"",IFERROR(VLOOKUP(B43,SignOnSheet!$D$5:$K$18,3,FALSE),"NON_LISTED"),"")</f>
        <v/>
      </c>
      <c r="F43" s="18" t="str">
        <f>IF(B43&lt;&gt;"",IFERROR(VLOOKUP(B43,SignOnSheet!$D$5:$K$18,4,FALSE),"NON_LISTED"),"")</f>
        <v/>
      </c>
      <c r="G43" s="18" t="str">
        <f>IF(B43&lt;&gt;"",IFERROR(VLOOKUP(B43,SignOnSheet!$D$5:$K$18,5,FALSE),"NON_LISTED"),"")</f>
        <v/>
      </c>
      <c r="H43" s="18" t="str">
        <f>IF(B43&lt;&gt;"",IFERROR(VLOOKUP(B43,SignOnSheet!$D$5:$K$18,6,FALSE),"NON_LISTED"),"")</f>
        <v/>
      </c>
      <c r="I43" s="27" t="str">
        <f>IF(B43&lt;&gt;"",IFERROR(VLOOKUP(B43,SignOnSheet!$D$5:$K$18,2,FALSE),"NON_LISTED"),"")</f>
        <v/>
      </c>
      <c r="J43" s="18" t="str">
        <f t="shared" si="0"/>
        <v/>
      </c>
      <c r="K43" s="19" t="str">
        <f t="shared" si="1"/>
        <v/>
      </c>
      <c r="L43" s="19" t="str">
        <f t="shared" si="2"/>
        <v/>
      </c>
      <c r="M43" s="18" t="str">
        <f>IF(ISTEXT(C43),SignOnSheet!$U$22+1,IF(C43&lt;&gt;"",IFERROR(IF(L43&gt;0,RANK(L43,IF(L$6:L$56&gt;0,L$6:L$56,),1)-COUNTIF(L$6:L$56,"=0"),IF(L43&lt;&gt;"",SignOnSheet!$U$22+1,0)),0),""))</f>
        <v/>
      </c>
      <c r="N43" s="20" t="e">
        <f>IF(#REF!=N$5,IF(L43="",MAX($L$6:$L$56)+1,L43),"")</f>
        <v>#REF!</v>
      </c>
      <c r="O43" s="20" t="str">
        <f t="shared" si="4"/>
        <v/>
      </c>
      <c r="P43" s="20" t="str">
        <f t="shared" si="5"/>
        <v/>
      </c>
      <c r="Q43" s="20"/>
      <c r="R43" s="18"/>
      <c r="S43" s="20"/>
      <c r="T43" s="18"/>
    </row>
    <row r="44" spans="1:20" x14ac:dyDescent="0.2">
      <c r="A44" s="17">
        <f t="shared" si="3"/>
        <v>39</v>
      </c>
      <c r="B44" s="11"/>
      <c r="C44" s="11"/>
      <c r="D44" s="17" t="str">
        <f>IF(B44&lt;&gt;"",IFERROR(VLOOKUP(B44,SignOnSheet!$D$5:$N$18,7,FALSE),"NON_LISTED"),"")</f>
        <v/>
      </c>
      <c r="E44" s="18" t="str">
        <f>IF(B44&lt;&gt;"",IFERROR(VLOOKUP(B44,SignOnSheet!$D$5:$K$18,3,FALSE),"NON_LISTED"),"")</f>
        <v/>
      </c>
      <c r="F44" s="18" t="str">
        <f>IF(B44&lt;&gt;"",IFERROR(VLOOKUP(B44,SignOnSheet!$D$5:$K$18,4,FALSE),"NON_LISTED"),"")</f>
        <v/>
      </c>
      <c r="G44" s="18" t="str">
        <f>IF(B44&lt;&gt;"",IFERROR(VLOOKUP(B44,SignOnSheet!$D$5:$K$18,5,FALSE),"NON_LISTED"),"")</f>
        <v/>
      </c>
      <c r="H44" s="18" t="str">
        <f>IF(B44&lt;&gt;"",IFERROR(VLOOKUP(B44,SignOnSheet!$D$5:$K$18,6,FALSE),"NON_LISTED"),"")</f>
        <v/>
      </c>
      <c r="I44" s="27" t="str">
        <f>IF(B44&lt;&gt;"",IFERROR(VLOOKUP(B44,SignOnSheet!$D$5:$K$18,2,FALSE),"NON_LISTED"),"")</f>
        <v/>
      </c>
      <c r="J44" s="18" t="str">
        <f t="shared" si="0"/>
        <v/>
      </c>
      <c r="K44" s="19" t="str">
        <f t="shared" si="1"/>
        <v/>
      </c>
      <c r="L44" s="19" t="str">
        <f t="shared" si="2"/>
        <v/>
      </c>
      <c r="M44" s="18" t="str">
        <f>IF(ISTEXT(C44),SignOnSheet!$U$22+1,IF(C44&lt;&gt;"",IFERROR(IF(L44&gt;0,RANK(L44,IF(L$6:L$56&gt;0,L$6:L$56,),1)-COUNTIF(L$6:L$56,"=0"),IF(L44&lt;&gt;"",SignOnSheet!$U$22+1,0)),0),""))</f>
        <v/>
      </c>
      <c r="N44" s="20" t="e">
        <f>IF(#REF!=N$5,IF(L44="",MAX($L$6:$L$56)+1,L44),"")</f>
        <v>#REF!</v>
      </c>
      <c r="O44" s="20" t="str">
        <f t="shared" si="4"/>
        <v/>
      </c>
      <c r="P44" s="20" t="str">
        <f t="shared" si="5"/>
        <v/>
      </c>
      <c r="Q44" s="20"/>
      <c r="R44" s="18"/>
      <c r="S44" s="20"/>
      <c r="T44" s="18"/>
    </row>
    <row r="45" spans="1:20" x14ac:dyDescent="0.2">
      <c r="A45" s="17">
        <f t="shared" si="3"/>
        <v>40</v>
      </c>
      <c r="B45" s="11"/>
      <c r="C45" s="11"/>
      <c r="D45" s="17" t="str">
        <f>IF(B45&lt;&gt;"",IFERROR(VLOOKUP(B45,SignOnSheet!$D$5:$N$18,7,FALSE),"NON_LISTED"),"")</f>
        <v/>
      </c>
      <c r="E45" s="18" t="str">
        <f>IF(B45&lt;&gt;"",IFERROR(VLOOKUP(B45,SignOnSheet!$D$5:$K$18,3,FALSE),"NON_LISTED"),"")</f>
        <v/>
      </c>
      <c r="F45" s="18" t="str">
        <f>IF(B45&lt;&gt;"",IFERROR(VLOOKUP(B45,SignOnSheet!$D$5:$K$18,4,FALSE),"NON_LISTED"),"")</f>
        <v/>
      </c>
      <c r="G45" s="18" t="str">
        <f>IF(B45&lt;&gt;"",IFERROR(VLOOKUP(B45,SignOnSheet!$D$5:$K$18,5,FALSE),"NON_LISTED"),"")</f>
        <v/>
      </c>
      <c r="H45" s="18" t="str">
        <f>IF(B45&lt;&gt;"",IFERROR(VLOOKUP(B45,SignOnSheet!$D$5:$K$18,6,FALSE),"NON_LISTED"),"")</f>
        <v/>
      </c>
      <c r="I45" s="27" t="str">
        <f>IF(B45&lt;&gt;"",IFERROR(VLOOKUP(B45,SignOnSheet!$D$5:$K$18,2,FALSE),"NON_LISTED"),"")</f>
        <v/>
      </c>
      <c r="J45" s="18" t="str">
        <f t="shared" si="0"/>
        <v/>
      </c>
      <c r="K45" s="19" t="str">
        <f t="shared" si="1"/>
        <v/>
      </c>
      <c r="L45" s="19" t="str">
        <f t="shared" si="2"/>
        <v/>
      </c>
      <c r="M45" s="18" t="str">
        <f>IF(ISTEXT(C45),SignOnSheet!$U$22+1,IF(C45&lt;&gt;"",IFERROR(IF(L45&gt;0,RANK(L45,IF(L$6:L$56&gt;0,L$6:L$56,),1)-COUNTIF(L$6:L$56,"=0"),IF(L45&lt;&gt;"",SignOnSheet!$U$22+1,0)),0),""))</f>
        <v/>
      </c>
      <c r="N45" s="20" t="e">
        <f>IF(#REF!=N$5,IF(L45="",MAX($L$6:$L$56)+1,L45),"")</f>
        <v>#REF!</v>
      </c>
      <c r="O45" s="20" t="str">
        <f t="shared" si="4"/>
        <v/>
      </c>
      <c r="P45" s="20" t="str">
        <f t="shared" si="5"/>
        <v/>
      </c>
      <c r="Q45" s="20"/>
      <c r="R45" s="18"/>
      <c r="S45" s="20"/>
      <c r="T45" s="18"/>
    </row>
    <row r="46" spans="1:20" x14ac:dyDescent="0.2">
      <c r="A46" s="17">
        <f t="shared" si="3"/>
        <v>41</v>
      </c>
      <c r="B46" s="11"/>
      <c r="C46" s="11"/>
      <c r="D46" s="17" t="str">
        <f>IF(B46&lt;&gt;"",IFERROR(VLOOKUP(B46,SignOnSheet!$D$5:$N$18,7,FALSE),"NON_LISTED"),"")</f>
        <v/>
      </c>
      <c r="E46" s="18" t="str">
        <f>IF(B46&lt;&gt;"",IFERROR(VLOOKUP(B46,SignOnSheet!$D$5:$K$18,3,FALSE),"NON_LISTED"),"")</f>
        <v/>
      </c>
      <c r="F46" s="18" t="str">
        <f>IF(B46&lt;&gt;"",IFERROR(VLOOKUP(B46,SignOnSheet!$D$5:$K$18,4,FALSE),"NON_LISTED"),"")</f>
        <v/>
      </c>
      <c r="G46" s="18" t="str">
        <f>IF(B46&lt;&gt;"",IFERROR(VLOOKUP(B46,SignOnSheet!$D$5:$K$18,5,FALSE),"NON_LISTED"),"")</f>
        <v/>
      </c>
      <c r="H46" s="18" t="str">
        <f>IF(B46&lt;&gt;"",IFERROR(VLOOKUP(B46,SignOnSheet!$D$5:$K$18,6,FALSE),"NON_LISTED"),"")</f>
        <v/>
      </c>
      <c r="I46" s="27" t="str">
        <f>IF(B46&lt;&gt;"",IFERROR(VLOOKUP(B46,SignOnSheet!$D$5:$K$18,2,FALSE),"NON_LISTED"),"")</f>
        <v/>
      </c>
      <c r="J46" s="18" t="str">
        <f t="shared" si="0"/>
        <v/>
      </c>
      <c r="K46" s="19" t="str">
        <f t="shared" si="1"/>
        <v/>
      </c>
      <c r="L46" s="19" t="str">
        <f t="shared" si="2"/>
        <v/>
      </c>
      <c r="M46" s="18" t="str">
        <f>IF(ISTEXT(C46),SignOnSheet!$U$22+1,IF(C46&lt;&gt;"",IFERROR(IF(L46&gt;0,RANK(L46,IF(L$6:L$56&gt;0,L$6:L$56,),1)-COUNTIF(L$6:L$56,"=0"),IF(L46&lt;&gt;"",SignOnSheet!$U$22+1,0)),0),""))</f>
        <v/>
      </c>
      <c r="N46" s="20" t="e">
        <f>IF(#REF!=N$5,IF(L46="",MAX($L$6:$L$56)+1,L46),"")</f>
        <v>#REF!</v>
      </c>
      <c r="O46" s="20" t="str">
        <f t="shared" si="4"/>
        <v/>
      </c>
      <c r="P46" s="20" t="str">
        <f t="shared" si="5"/>
        <v/>
      </c>
      <c r="Q46" s="20"/>
      <c r="R46" s="18"/>
      <c r="S46" s="20"/>
      <c r="T46" s="18"/>
    </row>
    <row r="47" spans="1:20" x14ac:dyDescent="0.2">
      <c r="A47" s="17">
        <f t="shared" si="3"/>
        <v>42</v>
      </c>
      <c r="B47" s="11"/>
      <c r="C47" s="11"/>
      <c r="D47" s="17" t="str">
        <f>IF(B47&lt;&gt;"",IFERROR(VLOOKUP(B47,SignOnSheet!$D$5:$N$18,7,FALSE),"NON_LISTED"),"")</f>
        <v/>
      </c>
      <c r="E47" s="18" t="str">
        <f>IF(B47&lt;&gt;"",IFERROR(VLOOKUP(B47,SignOnSheet!$D$5:$K$18,3,FALSE),"NON_LISTED"),"")</f>
        <v/>
      </c>
      <c r="F47" s="18" t="str">
        <f>IF(B47&lt;&gt;"",IFERROR(VLOOKUP(B47,SignOnSheet!$D$5:$K$18,4,FALSE),"NON_LISTED"),"")</f>
        <v/>
      </c>
      <c r="G47" s="18" t="str">
        <f>IF(B47&lt;&gt;"",IFERROR(VLOOKUP(B47,SignOnSheet!$D$5:$K$18,5,FALSE),"NON_LISTED"),"")</f>
        <v/>
      </c>
      <c r="H47" s="18" t="str">
        <f>IF(B47&lt;&gt;"",IFERROR(VLOOKUP(B47,SignOnSheet!$D$5:$K$18,6,FALSE),"NON_LISTED"),"")</f>
        <v/>
      </c>
      <c r="I47" s="27" t="str">
        <f>IF(B47&lt;&gt;"",IFERROR(VLOOKUP(B47,SignOnSheet!$D$5:$K$18,2,FALSE),"NON_LISTED"),"")</f>
        <v/>
      </c>
      <c r="J47" s="18" t="str">
        <f t="shared" si="0"/>
        <v/>
      </c>
      <c r="K47" s="19" t="str">
        <f t="shared" si="1"/>
        <v/>
      </c>
      <c r="L47" s="19" t="str">
        <f t="shared" si="2"/>
        <v/>
      </c>
      <c r="M47" s="18" t="str">
        <f>IF(ISTEXT(C47),SignOnSheet!$U$22+1,IF(C47&lt;&gt;"",IFERROR(IF(L47&gt;0,RANK(L47,IF(L$6:L$56&gt;0,L$6:L$56,),1)-COUNTIF(L$6:L$56,"=0"),IF(L47&lt;&gt;"",SignOnSheet!$U$22+1,0)),0),""))</f>
        <v/>
      </c>
      <c r="N47" s="20" t="e">
        <f>IF(#REF!=N$5,IF(L47="",MAX($L$6:$L$56)+1,L47),"")</f>
        <v>#REF!</v>
      </c>
      <c r="O47" s="20" t="str">
        <f t="shared" si="4"/>
        <v/>
      </c>
      <c r="P47" s="20" t="str">
        <f t="shared" si="5"/>
        <v/>
      </c>
      <c r="Q47" s="20"/>
      <c r="R47" s="18"/>
      <c r="S47" s="20"/>
      <c r="T47" s="18"/>
    </row>
    <row r="48" spans="1:20" x14ac:dyDescent="0.2">
      <c r="A48" s="17">
        <f t="shared" si="3"/>
        <v>43</v>
      </c>
      <c r="B48" s="11"/>
      <c r="C48" s="11"/>
      <c r="D48" s="17" t="str">
        <f>IF(B48&lt;&gt;"",IFERROR(VLOOKUP(B48,SignOnSheet!$D$5:$N$18,7,FALSE),"NON_LISTED"),"")</f>
        <v/>
      </c>
      <c r="E48" s="18" t="str">
        <f>IF(B48&lt;&gt;"",IFERROR(VLOOKUP(B48,SignOnSheet!$D$5:$K$18,3,FALSE),"NON_LISTED"),"")</f>
        <v/>
      </c>
      <c r="F48" s="18" t="str">
        <f>IF(B48&lt;&gt;"",IFERROR(VLOOKUP(B48,SignOnSheet!$D$5:$K$18,4,FALSE),"NON_LISTED"),"")</f>
        <v/>
      </c>
      <c r="G48" s="18" t="str">
        <f>IF(B48&lt;&gt;"",IFERROR(VLOOKUP(B48,SignOnSheet!$D$5:$K$18,5,FALSE),"NON_LISTED"),"")</f>
        <v/>
      </c>
      <c r="H48" s="18" t="str">
        <f>IF(B48&lt;&gt;"",IFERROR(VLOOKUP(B48,SignOnSheet!$D$5:$K$18,6,FALSE),"NON_LISTED"),"")</f>
        <v/>
      </c>
      <c r="I48" s="27" t="str">
        <f>IF(B48&lt;&gt;"",IFERROR(VLOOKUP(B48,SignOnSheet!$D$5:$K$18,2,FALSE),"NON_LISTED"),"")</f>
        <v/>
      </c>
      <c r="J48" s="18" t="str">
        <f t="shared" si="0"/>
        <v/>
      </c>
      <c r="K48" s="19" t="str">
        <f t="shared" si="1"/>
        <v/>
      </c>
      <c r="L48" s="19" t="str">
        <f t="shared" si="2"/>
        <v/>
      </c>
      <c r="M48" s="18" t="str">
        <f>IF(ISTEXT(C48),SignOnSheet!$U$22+1,IF(C48&lt;&gt;"",IFERROR(IF(L48&gt;0,RANK(L48,IF(L$6:L$56&gt;0,L$6:L$56,),1)-COUNTIF(L$6:L$56,"=0"),IF(L48&lt;&gt;"",SignOnSheet!$U$22+1,0)),0),""))</f>
        <v/>
      </c>
      <c r="N48" s="20" t="e">
        <f>IF(#REF!=N$5,IF(L48="",MAX($L$6:$L$56)+1,L48),"")</f>
        <v>#REF!</v>
      </c>
      <c r="O48" s="20" t="str">
        <f t="shared" si="4"/>
        <v/>
      </c>
      <c r="P48" s="20" t="str">
        <f t="shared" si="5"/>
        <v/>
      </c>
      <c r="Q48" s="20"/>
      <c r="R48" s="18"/>
      <c r="S48" s="20"/>
      <c r="T48" s="18"/>
    </row>
    <row r="49" spans="1:20" x14ac:dyDescent="0.2">
      <c r="A49" s="17">
        <f t="shared" si="3"/>
        <v>44</v>
      </c>
      <c r="B49" s="11"/>
      <c r="C49" s="11"/>
      <c r="D49" s="17" t="str">
        <f>IF(B49&lt;&gt;"",IFERROR(VLOOKUP(B49,SignOnSheet!$D$5:$N$18,7,FALSE),"NON_LISTED"),"")</f>
        <v/>
      </c>
      <c r="E49" s="18" t="str">
        <f>IF(B49&lt;&gt;"",IFERROR(VLOOKUP(B49,SignOnSheet!$D$5:$K$18,3,FALSE),"NON_LISTED"),"")</f>
        <v/>
      </c>
      <c r="F49" s="18" t="str">
        <f>IF(B49&lt;&gt;"",IFERROR(VLOOKUP(B49,SignOnSheet!$D$5:$K$18,4,FALSE),"NON_LISTED"),"")</f>
        <v/>
      </c>
      <c r="G49" s="18" t="str">
        <f>IF(B49&lt;&gt;"",IFERROR(VLOOKUP(B49,SignOnSheet!$D$5:$K$18,5,FALSE),"NON_LISTED"),"")</f>
        <v/>
      </c>
      <c r="H49" s="18" t="str">
        <f>IF(B49&lt;&gt;"",IFERROR(VLOOKUP(B49,SignOnSheet!$D$5:$K$18,6,FALSE),"NON_LISTED"),"")</f>
        <v/>
      </c>
      <c r="I49" s="27" t="str">
        <f>IF(B49&lt;&gt;"",IFERROR(VLOOKUP(B49,SignOnSheet!$D$5:$K$18,2,FALSE),"NON_LISTED"),"")</f>
        <v/>
      </c>
      <c r="J49" s="18" t="str">
        <f t="shared" si="0"/>
        <v/>
      </c>
      <c r="K49" s="19" t="str">
        <f t="shared" si="1"/>
        <v/>
      </c>
      <c r="L49" s="19" t="str">
        <f t="shared" si="2"/>
        <v/>
      </c>
      <c r="M49" s="18" t="str">
        <f>IF(ISTEXT(C49),SignOnSheet!$U$22+1,IF(C49&lt;&gt;"",IFERROR(IF(L49&gt;0,RANK(L49,IF(L$6:L$56&gt;0,L$6:L$56,),1)-COUNTIF(L$6:L$56,"=0"),IF(L49&lt;&gt;"",SignOnSheet!$U$22+1,0)),0),""))</f>
        <v/>
      </c>
      <c r="N49" s="20" t="e">
        <f>IF(#REF!=N$5,IF(L49="",MAX($L$6:$L$56)+1,L49),"")</f>
        <v>#REF!</v>
      </c>
      <c r="O49" s="20" t="str">
        <f t="shared" si="4"/>
        <v/>
      </c>
      <c r="P49" s="20" t="str">
        <f t="shared" si="5"/>
        <v/>
      </c>
      <c r="Q49" s="20"/>
      <c r="R49" s="18"/>
      <c r="S49" s="20"/>
      <c r="T49" s="18"/>
    </row>
    <row r="50" spans="1:20" x14ac:dyDescent="0.2">
      <c r="A50" s="17">
        <f t="shared" si="3"/>
        <v>45</v>
      </c>
      <c r="B50" s="11"/>
      <c r="C50" s="11"/>
      <c r="D50" s="17" t="str">
        <f>IF(B50&lt;&gt;"",IFERROR(VLOOKUP(B50,SignOnSheet!$D$5:$N$18,7,FALSE),"NON_LISTED"),"")</f>
        <v/>
      </c>
      <c r="E50" s="18" t="str">
        <f>IF(B50&lt;&gt;"",IFERROR(VLOOKUP(B50,SignOnSheet!$D$5:$K$18,3,FALSE),"NON_LISTED"),"")</f>
        <v/>
      </c>
      <c r="F50" s="18" t="str">
        <f>IF(B50&lt;&gt;"",IFERROR(VLOOKUP(B50,SignOnSheet!$D$5:$K$18,4,FALSE),"NON_LISTED"),"")</f>
        <v/>
      </c>
      <c r="G50" s="18" t="str">
        <f>IF(B50&lt;&gt;"",IFERROR(VLOOKUP(B50,SignOnSheet!$D$5:$K$18,5,FALSE),"NON_LISTED"),"")</f>
        <v/>
      </c>
      <c r="H50" s="18" t="str">
        <f>IF(B50&lt;&gt;"",IFERROR(VLOOKUP(B50,SignOnSheet!$D$5:$K$18,6,FALSE),"NON_LISTED"),"")</f>
        <v/>
      </c>
      <c r="I50" s="27" t="str">
        <f>IF(B50&lt;&gt;"",IFERROR(VLOOKUP(B50,SignOnSheet!$D$5:$K$18,2,FALSE),"NON_LISTED"),"")</f>
        <v/>
      </c>
      <c r="J50" s="18" t="str">
        <f t="shared" si="0"/>
        <v/>
      </c>
      <c r="K50" s="19" t="str">
        <f t="shared" si="1"/>
        <v/>
      </c>
      <c r="L50" s="19" t="str">
        <f t="shared" si="2"/>
        <v/>
      </c>
      <c r="M50" s="18" t="str">
        <f>IF(ISTEXT(C50),SignOnSheet!$U$22+1,IF(C50&lt;&gt;"",IFERROR(IF(L50&gt;0,RANK(L50,IF(L$6:L$56&gt;0,L$6:L$56,),1)-COUNTIF(L$6:L$56,"=0"),IF(L50&lt;&gt;"",SignOnSheet!$U$22+1,0)),0),""))</f>
        <v/>
      </c>
      <c r="N50" s="20" t="e">
        <f>IF(#REF!=N$5,IF(L50="",MAX($L$6:$L$56)+1,L50),"")</f>
        <v>#REF!</v>
      </c>
      <c r="O50" s="20" t="str">
        <f t="shared" si="4"/>
        <v/>
      </c>
      <c r="P50" s="20" t="str">
        <f t="shared" si="5"/>
        <v/>
      </c>
      <c r="Q50" s="20"/>
      <c r="R50" s="18"/>
      <c r="S50" s="20"/>
      <c r="T50" s="18"/>
    </row>
    <row r="51" spans="1:20" x14ac:dyDescent="0.2">
      <c r="A51" s="17">
        <f t="shared" si="3"/>
        <v>46</v>
      </c>
      <c r="B51" s="11"/>
      <c r="C51" s="11"/>
      <c r="D51" s="17" t="str">
        <f>IF(B51&lt;&gt;"",IFERROR(VLOOKUP(B51,SignOnSheet!$D$5:$N$18,7,FALSE),"NON_LISTED"),"")</f>
        <v/>
      </c>
      <c r="E51" s="18" t="str">
        <f>IF(B51&lt;&gt;"",IFERROR(VLOOKUP(B51,SignOnSheet!$D$5:$K$18,3,FALSE),"NON_LISTED"),"")</f>
        <v/>
      </c>
      <c r="F51" s="18" t="str">
        <f>IF(B51&lt;&gt;"",IFERROR(VLOOKUP(B51,SignOnSheet!$D$5:$K$18,4,FALSE),"NON_LISTED"),"")</f>
        <v/>
      </c>
      <c r="G51" s="18" t="str">
        <f>IF(B51&lt;&gt;"",IFERROR(VLOOKUP(B51,SignOnSheet!$D$5:$K$18,5,FALSE),"NON_LISTED"),"")</f>
        <v/>
      </c>
      <c r="H51" s="18" t="str">
        <f>IF(B51&lt;&gt;"",IFERROR(VLOOKUP(B51,SignOnSheet!$D$5:$K$18,6,FALSE),"NON_LISTED"),"")</f>
        <v/>
      </c>
      <c r="I51" s="27" t="str">
        <f>IF(B51&lt;&gt;"",IFERROR(VLOOKUP(B51,SignOnSheet!$D$5:$K$18,2,FALSE),"NON_LISTED"),"")</f>
        <v/>
      </c>
      <c r="J51" s="18" t="str">
        <f t="shared" si="0"/>
        <v/>
      </c>
      <c r="K51" s="19" t="str">
        <f t="shared" si="1"/>
        <v/>
      </c>
      <c r="L51" s="19" t="str">
        <f t="shared" si="2"/>
        <v/>
      </c>
      <c r="M51" s="18" t="str">
        <f>IF(ISTEXT(C51),SignOnSheet!$U$22+1,IF(C51&lt;&gt;"",IFERROR(IF(L51&gt;0,RANK(L51,IF(L$6:L$56&gt;0,L$6:L$56,),1)-COUNTIF(L$6:L$56,"=0"),IF(L51&lt;&gt;"",SignOnSheet!$U$22+1,0)),0),""))</f>
        <v/>
      </c>
      <c r="N51" s="20" t="e">
        <f>IF(#REF!=N$5,IF(L51="",MAX($L$6:$L$56)+1,L51),"")</f>
        <v>#REF!</v>
      </c>
      <c r="O51" s="20" t="str">
        <f t="shared" si="4"/>
        <v/>
      </c>
      <c r="P51" s="20" t="str">
        <f t="shared" si="5"/>
        <v/>
      </c>
      <c r="Q51" s="20"/>
      <c r="R51" s="18"/>
      <c r="S51" s="20"/>
      <c r="T51" s="18"/>
    </row>
    <row r="52" spans="1:20" x14ac:dyDescent="0.2">
      <c r="A52" s="17">
        <f t="shared" si="3"/>
        <v>47</v>
      </c>
      <c r="B52" s="11"/>
      <c r="C52" s="11"/>
      <c r="D52" s="17" t="str">
        <f>IF(B52&lt;&gt;"",IFERROR(VLOOKUP(B52,SignOnSheet!$D$5:$N$18,7,FALSE),"NON_LISTED"),"")</f>
        <v/>
      </c>
      <c r="E52" s="18" t="str">
        <f>IF(B52&lt;&gt;"",IFERROR(VLOOKUP(B52,SignOnSheet!$D$5:$K$18,3,FALSE),"NON_LISTED"),"")</f>
        <v/>
      </c>
      <c r="F52" s="18" t="str">
        <f>IF(B52&lt;&gt;"",IFERROR(VLOOKUP(B52,SignOnSheet!$D$5:$K$18,4,FALSE),"NON_LISTED"),"")</f>
        <v/>
      </c>
      <c r="G52" s="18" t="str">
        <f>IF(B52&lt;&gt;"",IFERROR(VLOOKUP(B52,SignOnSheet!$D$5:$K$18,5,FALSE),"NON_LISTED"),"")</f>
        <v/>
      </c>
      <c r="H52" s="18" t="str">
        <f>IF(B52&lt;&gt;"",IFERROR(VLOOKUP(B52,SignOnSheet!$D$5:$K$18,6,FALSE),"NON_LISTED"),"")</f>
        <v/>
      </c>
      <c r="I52" s="27" t="str">
        <f>IF(B52&lt;&gt;"",IFERROR(VLOOKUP(B52,SignOnSheet!$D$5:$K$18,2,FALSE),"NON_LISTED"),"")</f>
        <v/>
      </c>
      <c r="J52" s="18" t="str">
        <f t="shared" si="0"/>
        <v/>
      </c>
      <c r="K52" s="19" t="str">
        <f t="shared" si="1"/>
        <v/>
      </c>
      <c r="L52" s="19" t="str">
        <f t="shared" si="2"/>
        <v/>
      </c>
      <c r="M52" s="18" t="str">
        <f>IF(ISTEXT(C52),SignOnSheet!$U$22+1,IF(C52&lt;&gt;"",IFERROR(IF(L52&gt;0,RANK(L52,IF(L$6:L$56&gt;0,L$6:L$56,),1)-COUNTIF(L$6:L$56,"=0"),IF(L52&lt;&gt;"",SignOnSheet!$U$22+1,0)),0),""))</f>
        <v/>
      </c>
      <c r="N52" s="20" t="e">
        <f>IF(#REF!=N$5,IF(L52="",MAX($L$6:$L$56)+1,L52),"")</f>
        <v>#REF!</v>
      </c>
      <c r="O52" s="20" t="str">
        <f t="shared" si="4"/>
        <v/>
      </c>
      <c r="P52" s="20" t="str">
        <f t="shared" si="5"/>
        <v/>
      </c>
      <c r="Q52" s="20"/>
      <c r="R52" s="18"/>
      <c r="S52" s="20"/>
      <c r="T52" s="18"/>
    </row>
    <row r="53" spans="1:20" x14ac:dyDescent="0.2">
      <c r="A53" s="17">
        <f t="shared" si="3"/>
        <v>48</v>
      </c>
      <c r="B53" s="11"/>
      <c r="C53" s="11"/>
      <c r="D53" s="17" t="str">
        <f>IF(B53&lt;&gt;"",IFERROR(VLOOKUP(B53,SignOnSheet!$D$5:$N$18,7,FALSE),"NON_LISTED"),"")</f>
        <v/>
      </c>
      <c r="E53" s="18" t="str">
        <f>IF(B53&lt;&gt;"",IFERROR(VLOOKUP(B53,SignOnSheet!$D$5:$K$18,3,FALSE),"NON_LISTED"),"")</f>
        <v/>
      </c>
      <c r="F53" s="18" t="str">
        <f>IF(B53&lt;&gt;"",IFERROR(VLOOKUP(B53,SignOnSheet!$D$5:$K$18,4,FALSE),"NON_LISTED"),"")</f>
        <v/>
      </c>
      <c r="G53" s="18" t="str">
        <f>IF(B53&lt;&gt;"",IFERROR(VLOOKUP(B53,SignOnSheet!$D$5:$K$18,5,FALSE),"NON_LISTED"),"")</f>
        <v/>
      </c>
      <c r="H53" s="18" t="str">
        <f>IF(B53&lt;&gt;"",IFERROR(VLOOKUP(B53,SignOnSheet!$D$5:$K$18,6,FALSE),"NON_LISTED"),"")</f>
        <v/>
      </c>
      <c r="I53" s="27" t="str">
        <f>IF(B53&lt;&gt;"",IFERROR(VLOOKUP(B53,SignOnSheet!$D$5:$K$18,2,FALSE),"NON_LISTED"),"")</f>
        <v/>
      </c>
      <c r="J53" s="18" t="str">
        <f t="shared" si="0"/>
        <v/>
      </c>
      <c r="K53" s="19" t="str">
        <f t="shared" si="1"/>
        <v/>
      </c>
      <c r="L53" s="19" t="str">
        <f t="shared" si="2"/>
        <v/>
      </c>
      <c r="M53" s="18" t="str">
        <f>IF(ISTEXT(C53),SignOnSheet!$U$22+1,IF(C53&lt;&gt;"",IFERROR(IF(L53&gt;0,RANK(L53,IF(L$6:L$56&gt;0,L$6:L$56,),1)-COUNTIF(L$6:L$56,"=0"),IF(L53&lt;&gt;"",SignOnSheet!$U$22+1,0)),0),""))</f>
        <v/>
      </c>
      <c r="N53" s="20" t="e">
        <f>IF(#REF!=N$5,IF(L53="",MAX($L$6:$L$56)+1,L53),"")</f>
        <v>#REF!</v>
      </c>
      <c r="O53" s="20" t="str">
        <f t="shared" si="4"/>
        <v/>
      </c>
      <c r="P53" s="20" t="str">
        <f t="shared" si="5"/>
        <v/>
      </c>
      <c r="Q53" s="20"/>
      <c r="R53" s="18"/>
      <c r="S53" s="20"/>
      <c r="T53" s="18"/>
    </row>
    <row r="54" spans="1:20" x14ac:dyDescent="0.2">
      <c r="A54" s="17">
        <f t="shared" si="3"/>
        <v>49</v>
      </c>
      <c r="B54" s="11"/>
      <c r="C54" s="11"/>
      <c r="D54" s="17" t="str">
        <f>IF(B54&lt;&gt;"",IFERROR(VLOOKUP(B54,SignOnSheet!$D$5:$N$18,7,FALSE),"NON_LISTED"),"")</f>
        <v/>
      </c>
      <c r="E54" s="18" t="str">
        <f>IF(B54&lt;&gt;"",IFERROR(VLOOKUP(B54,SignOnSheet!$D$5:$K$18,3,FALSE),"NON_LISTED"),"")</f>
        <v/>
      </c>
      <c r="F54" s="18" t="str">
        <f>IF(B54&lt;&gt;"",IFERROR(VLOOKUP(B54,SignOnSheet!$D$5:$K$18,4,FALSE),"NON_LISTED"),"")</f>
        <v/>
      </c>
      <c r="G54" s="18" t="str">
        <f>IF(B54&lt;&gt;"",IFERROR(VLOOKUP(B54,SignOnSheet!$D$5:$K$18,5,FALSE),"NON_LISTED"),"")</f>
        <v/>
      </c>
      <c r="H54" s="18" t="str">
        <f>IF(B54&lt;&gt;"",IFERROR(VLOOKUP(B54,SignOnSheet!$D$5:$K$18,6,FALSE),"NON_LISTED"),"")</f>
        <v/>
      </c>
      <c r="I54" s="27" t="str">
        <f>IF(B54&lt;&gt;"",IFERROR(VLOOKUP(B54,SignOnSheet!$D$5:$K$18,2,FALSE),"NON_LISTED"),"")</f>
        <v/>
      </c>
      <c r="J54" s="18" t="str">
        <f t="shared" si="0"/>
        <v/>
      </c>
      <c r="K54" s="19" t="str">
        <f t="shared" si="1"/>
        <v/>
      </c>
      <c r="L54" s="19" t="str">
        <f t="shared" si="2"/>
        <v/>
      </c>
      <c r="M54" s="18" t="str">
        <f>IF(ISTEXT(C54),SignOnSheet!$U$22+1,IF(C54&lt;&gt;"",IFERROR(IF(L54&gt;0,RANK(L54,IF(L$6:L$56&gt;0,L$6:L$56,),1)-COUNTIF(L$6:L$56,"=0"),IF(L54&lt;&gt;"",SignOnSheet!$U$22+1,0)),0),""))</f>
        <v/>
      </c>
      <c r="N54" s="20" t="e">
        <f>IF(#REF!=N$5,IF(L54="",MAX($L$6:$L$56)+1,L54),"")</f>
        <v>#REF!</v>
      </c>
      <c r="O54" s="20" t="str">
        <f t="shared" si="4"/>
        <v/>
      </c>
      <c r="P54" s="20" t="str">
        <f t="shared" si="5"/>
        <v/>
      </c>
      <c r="Q54" s="20"/>
      <c r="R54" s="18"/>
      <c r="S54" s="20"/>
      <c r="T54" s="18"/>
    </row>
    <row r="55" spans="1:20" x14ac:dyDescent="0.2">
      <c r="A55" s="17">
        <f t="shared" si="3"/>
        <v>50</v>
      </c>
      <c r="B55" s="11"/>
      <c r="C55" s="11"/>
      <c r="D55" s="17" t="str">
        <f>IF(B55&lt;&gt;"",IFERROR(VLOOKUP(B55,SignOnSheet!$D$5:$N$18,7,FALSE),"NON_LISTED"),"")</f>
        <v/>
      </c>
      <c r="E55" s="18" t="str">
        <f>IF(B55&lt;&gt;"",IFERROR(VLOOKUP(B55,SignOnSheet!$D$5:$K$18,3,FALSE),"NON_LISTED"),"")</f>
        <v/>
      </c>
      <c r="F55" s="18" t="str">
        <f>IF(B55&lt;&gt;"",IFERROR(VLOOKUP(B55,SignOnSheet!$D$5:$K$18,4,FALSE),"NON_LISTED"),"")</f>
        <v/>
      </c>
      <c r="G55" s="18" t="str">
        <f>IF(B55&lt;&gt;"",IFERROR(VLOOKUP(B55,SignOnSheet!$D$5:$K$18,5,FALSE),"NON_LISTED"),"")</f>
        <v/>
      </c>
      <c r="H55" s="18" t="str">
        <f>IF(B55&lt;&gt;"",IFERROR(VLOOKUP(B55,SignOnSheet!$D$5:$K$18,6,FALSE),"NON_LISTED"),"")</f>
        <v/>
      </c>
      <c r="I55" s="27" t="str">
        <f>IF(B55&lt;&gt;"",IFERROR(VLOOKUP(B55,SignOnSheet!$D$5:$K$18,2,FALSE),"NON_LISTED"),"")</f>
        <v/>
      </c>
      <c r="J55" s="18" t="str">
        <f t="shared" si="0"/>
        <v/>
      </c>
      <c r="K55" s="19" t="str">
        <f t="shared" si="1"/>
        <v/>
      </c>
      <c r="L55" s="19" t="str">
        <f t="shared" si="2"/>
        <v/>
      </c>
      <c r="M55" s="18" t="str">
        <f>IF(ISTEXT(C55),SignOnSheet!$U$22+1,IF(C55&lt;&gt;"",IFERROR(IF(L55&gt;0,RANK(L55,IF(L$6:L$56&gt;0,L$6:L$56,),1)-COUNTIF(L$6:L$56,"=0"),IF(L55&lt;&gt;"",SignOnSheet!$U$22+1,0)),0),""))</f>
        <v/>
      </c>
      <c r="N55" s="20" t="e">
        <f>IF(#REF!=N$5,IF(L55="",MAX($L$6:$L$56)+1,L55),"")</f>
        <v>#REF!</v>
      </c>
      <c r="O55" s="20" t="str">
        <f t="shared" si="4"/>
        <v/>
      </c>
      <c r="P55" s="20" t="str">
        <f t="shared" si="5"/>
        <v/>
      </c>
      <c r="Q55" s="20"/>
      <c r="R55" s="18"/>
      <c r="S55" s="20"/>
      <c r="T55" s="18"/>
    </row>
    <row r="56" spans="1:20" x14ac:dyDescent="0.2">
      <c r="A56" s="17">
        <f t="shared" si="3"/>
        <v>51</v>
      </c>
      <c r="B56" s="11"/>
      <c r="C56" s="11"/>
      <c r="D56" s="17" t="str">
        <f>IF(B56&lt;&gt;"",IFERROR(VLOOKUP(B56,SignOnSheet!$D$5:$N$18,7,FALSE),"NON_LISTED"),"")</f>
        <v/>
      </c>
      <c r="E56" s="18" t="str">
        <f>IF(B56&lt;&gt;"",IFERROR(VLOOKUP(B56,SignOnSheet!$D$5:$K$18,3,FALSE),"NON_LISTED"),"")</f>
        <v/>
      </c>
      <c r="F56" s="18" t="str">
        <f>IF(B56&lt;&gt;"",IFERROR(VLOOKUP(B56,SignOnSheet!$D$5:$K$18,4,FALSE),"NON_LISTED"),"")</f>
        <v/>
      </c>
      <c r="G56" s="18" t="str">
        <f>IF(B56&lt;&gt;"",IFERROR(VLOOKUP(B56,SignOnSheet!$D$5:$K$18,5,FALSE),"NON_LISTED"),"")</f>
        <v/>
      </c>
      <c r="H56" s="18" t="str">
        <f>IF(B56&lt;&gt;"",IFERROR(VLOOKUP(B56,SignOnSheet!$D$5:$K$18,6,FALSE),"NON_LISTED"),"")</f>
        <v/>
      </c>
      <c r="I56" s="27" t="str">
        <f>IF(B56&lt;&gt;"",IFERROR(VLOOKUP(B56,SignOnSheet!$D$5:$K$18,2,FALSE),"NON_LISTED"),"")</f>
        <v/>
      </c>
      <c r="J56" s="18" t="str">
        <f t="shared" si="0"/>
        <v/>
      </c>
      <c r="K56" s="19" t="str">
        <f t="shared" si="1"/>
        <v/>
      </c>
      <c r="L56" s="19" t="str">
        <f t="shared" si="2"/>
        <v/>
      </c>
      <c r="M56" s="18" t="str">
        <f>IF(ISTEXT(C56),SignOnSheet!$U$22+1,IF(C56&lt;&gt;"",IFERROR(IF(L56&gt;0,RANK(L56,IF(L$6:L$56&gt;0,L$6:L$56,),1)-COUNTIF(L$6:L$56,"=0"),IF(L56&lt;&gt;"",SignOnSheet!$U$22+1,0)),0),""))</f>
        <v/>
      </c>
      <c r="N56" s="20" t="e">
        <f>IF(#REF!=N$5,IF(L56="",MAX($L$6:$L$56)+1,L56),"")</f>
        <v>#REF!</v>
      </c>
      <c r="O56" s="20" t="str">
        <f t="shared" si="4"/>
        <v/>
      </c>
      <c r="P56" s="20" t="str">
        <f t="shared" si="5"/>
        <v/>
      </c>
      <c r="Q56" s="20"/>
      <c r="R56" s="18"/>
      <c r="S56" s="20"/>
      <c r="T56" s="18"/>
    </row>
    <row r="57" spans="1:20" x14ac:dyDescent="0.2">
      <c r="A57" s="7"/>
      <c r="B57" s="8"/>
      <c r="C57" s="8"/>
      <c r="D57" s="7"/>
      <c r="E57" s="9"/>
      <c r="F57" s="7"/>
      <c r="G57" s="7"/>
      <c r="H57" s="7"/>
      <c r="I57" s="7"/>
      <c r="J57" s="9"/>
      <c r="K57" s="10"/>
      <c r="L57" s="10"/>
      <c r="M57" s="9"/>
      <c r="N57" s="9"/>
      <c r="O57" s="9"/>
      <c r="P57" s="9"/>
      <c r="Q57" s="9"/>
      <c r="R57" s="9"/>
    </row>
    <row r="58" spans="1:20" x14ac:dyDescent="0.2">
      <c r="A58" s="2"/>
      <c r="B58" t="s">
        <v>24</v>
      </c>
      <c r="C58" s="3"/>
      <c r="D58" s="2"/>
      <c r="E58" s="2"/>
      <c r="F58" s="3"/>
      <c r="G58" s="3"/>
      <c r="H58" s="3"/>
      <c r="I58" s="3"/>
      <c r="J58" s="4"/>
      <c r="K58" s="2"/>
      <c r="L58" s="4"/>
      <c r="M58" s="2"/>
      <c r="N58" s="2"/>
      <c r="O58" s="2"/>
      <c r="P58" s="2"/>
      <c r="Q58" s="2"/>
      <c r="R58" s="2"/>
    </row>
  </sheetData>
  <autoFilter ref="A5:M5">
    <sortState ref="A6:M56">
      <sortCondition ref="M5"/>
    </sortState>
  </autoFilter>
  <mergeCells count="1">
    <mergeCell ref="N4:T4"/>
  </mergeCells>
  <conditionalFormatting sqref="B36:B40">
    <cfRule type="duplicateValues" dxfId="9" priority="4"/>
  </conditionalFormatting>
  <conditionalFormatting sqref="B34:B35">
    <cfRule type="duplicateValues" dxfId="8" priority="3"/>
  </conditionalFormatting>
  <conditionalFormatting sqref="B6:B33">
    <cfRule type="duplicateValues" dxfId="7" priority="2"/>
  </conditionalFormatting>
  <conditionalFormatting sqref="C6:C24">
    <cfRule type="duplicateValues" dxfId="6" priority="1"/>
  </conditionalFormatting>
  <pageMargins left="0.70866141732283472" right="0.70866141732283472" top="0.74803149606299213" bottom="0.74803149606299213" header="0.31496062992125984" footer="0.31496062992125984"/>
  <pageSetup scale="6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Y58"/>
  <sheetViews>
    <sheetView view="pageBreakPreview" topLeftCell="A2" zoomScale="85" zoomScaleSheetLayoutView="85" workbookViewId="0">
      <selection activeCell="AA31" sqref="AA31"/>
    </sheetView>
  </sheetViews>
  <sheetFormatPr defaultColWidth="8.85546875" defaultRowHeight="12.75" x14ac:dyDescent="0.2"/>
  <cols>
    <col min="3" max="3" width="10.42578125" customWidth="1"/>
    <col min="4" max="4" width="35.85546875" customWidth="1"/>
    <col min="5" max="5" width="10.85546875" customWidth="1"/>
    <col min="6" max="7" width="7.140625" customWidth="1"/>
    <col min="8" max="8" width="6" customWidth="1"/>
    <col min="9" max="9" width="1.28515625" customWidth="1"/>
    <col min="11" max="11" width="6" bestFit="1" customWidth="1"/>
    <col min="12" max="12" width="10" customWidth="1"/>
    <col min="13" max="13" width="11" customWidth="1"/>
    <col min="14" max="14" width="8.140625" hidden="1" customWidth="1"/>
    <col min="15" max="15" width="8" customWidth="1"/>
    <col min="16" max="16" width="8.140625" customWidth="1"/>
    <col min="17" max="17" width="3.85546875" customWidth="1"/>
    <col min="18" max="18" width="8.140625" customWidth="1"/>
    <col min="19" max="20" width="8.42578125" customWidth="1"/>
  </cols>
  <sheetData>
    <row r="1" spans="1:25" s="43" customFormat="1" ht="150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5" ht="15.75" x14ac:dyDescent="0.25">
      <c r="B2" s="14" t="s">
        <v>25</v>
      </c>
      <c r="C2" s="13">
        <v>12</v>
      </c>
      <c r="F2" s="95"/>
      <c r="G2" s="95"/>
      <c r="H2" s="95"/>
      <c r="I2" s="95"/>
      <c r="J2" s="95"/>
    </row>
    <row r="3" spans="1:25" x14ac:dyDescent="0.2">
      <c r="B3" s="41" t="s">
        <v>280</v>
      </c>
      <c r="C3" s="83">
        <v>0</v>
      </c>
      <c r="F3" s="95"/>
      <c r="G3" s="95"/>
      <c r="H3" s="95"/>
      <c r="I3" s="95"/>
      <c r="J3" s="18">
        <v>-360</v>
      </c>
    </row>
    <row r="4" spans="1:25" x14ac:dyDescent="0.2">
      <c r="B4" s="41" t="s">
        <v>281</v>
      </c>
      <c r="C4">
        <v>0</v>
      </c>
      <c r="J4" s="18">
        <v>0</v>
      </c>
      <c r="N4" s="128"/>
      <c r="O4" s="128"/>
      <c r="P4" s="128"/>
      <c r="Q4" s="128"/>
      <c r="R4" s="128"/>
      <c r="S4" s="128"/>
      <c r="T4" s="128"/>
    </row>
    <row r="5" spans="1:25" ht="51" x14ac:dyDescent="0.2">
      <c r="A5" s="16" t="s">
        <v>9</v>
      </c>
      <c r="B5" s="16" t="s">
        <v>0</v>
      </c>
      <c r="C5" s="16" t="s">
        <v>38</v>
      </c>
      <c r="D5" s="16" t="s">
        <v>1</v>
      </c>
      <c r="E5" s="16" t="s">
        <v>2</v>
      </c>
      <c r="F5" s="16" t="s">
        <v>32</v>
      </c>
      <c r="G5" s="16" t="s">
        <v>17</v>
      </c>
      <c r="H5" s="16" t="s">
        <v>47</v>
      </c>
      <c r="I5" s="16" t="s">
        <v>34</v>
      </c>
      <c r="J5" s="16" t="s">
        <v>5</v>
      </c>
      <c r="K5" s="16" t="s">
        <v>3</v>
      </c>
      <c r="L5" s="16" t="s">
        <v>6</v>
      </c>
      <c r="M5" s="16" t="s">
        <v>11</v>
      </c>
      <c r="N5" s="16" t="s">
        <v>23</v>
      </c>
      <c r="O5" s="16"/>
      <c r="P5" s="16"/>
      <c r="Q5" s="16"/>
      <c r="R5" s="16"/>
      <c r="S5" s="16"/>
      <c r="T5" s="16"/>
      <c r="V5">
        <v>11</v>
      </c>
      <c r="W5">
        <v>12</v>
      </c>
      <c r="X5">
        <v>13</v>
      </c>
      <c r="Y5">
        <v>14</v>
      </c>
    </row>
    <row r="6" spans="1:25" x14ac:dyDescent="0.2">
      <c r="A6" s="17">
        <v>1</v>
      </c>
      <c r="B6" s="11">
        <v>482</v>
      </c>
      <c r="C6" s="11">
        <v>4506</v>
      </c>
      <c r="D6" s="17" t="str">
        <f>IF(B6&lt;&gt;"",IFERROR(VLOOKUP(B6,SignOnSheet!$D$5:$N$18,7,FALSE),"NON_LISTED"),"")</f>
        <v>Charles Girard-Gary Hubach</v>
      </c>
      <c r="E6" s="18" t="str">
        <f>IF(B6&lt;&gt;"",IFERROR(VLOOKUP(B6,SignOnSheet!$D$5:$K$18,3,FALSE),"NON_LISTED"),"")</f>
        <v>Hobie Tiger 18</v>
      </c>
      <c r="F6" s="18">
        <f>IF(B6&lt;&gt;"",IFERROR(VLOOKUP(B6,SignOnSheet!$D$5:$K$18,4,FALSE),"NON_LISTED"),"")</f>
        <v>1</v>
      </c>
      <c r="G6" s="18" t="str">
        <f>IF(B6&lt;&gt;"",IFERROR(VLOOKUP(B6,SignOnSheet!$D$5:$K$18,5,FALSE),"NON_LISTED"),"")</f>
        <v>A</v>
      </c>
      <c r="H6" s="18">
        <f>IF(B6&lt;&gt;"",IFERROR(VLOOKUP(B6,SignOnSheet!$D$5:$K$18,6,FALSE),"NON_LISTED"),"")</f>
        <v>4</v>
      </c>
      <c r="I6" s="39">
        <f>IF(B6&lt;&gt;"",IFERROR(VLOOKUP(B6,SignOnSheet!$D$5:$K$18,2,FALSE),"NON_LISTED"),"")</f>
        <v>0</v>
      </c>
      <c r="J6" s="18">
        <f t="shared" ref="J6:J56" si="0">IFERROR(IF(LEFT(C6,1)&lt;&gt;"D",IFERROR(RIGHT(C6,2)+LEFT(RIGHT(C6,4),2)*60+(C6-RIGHT(C6,4))/10000*3600-IF(G6="B",$J$4,$J$3),""),"" ),"")</f>
        <v>3066</v>
      </c>
      <c r="K6" s="19">
        <f t="shared" ref="K6:K56" si="1">IF(C6&lt;&gt;"",IFERROR(IF(C6&gt;0,RANK(J6,IF(J$6:J$56&gt;0,J$6:J$56,),1)-COUNTIF(J$6:J$56,"=0"),IF(C6="",COUNT(J$6:J$56)+1,0)),0),"")</f>
        <v>1</v>
      </c>
      <c r="L6" s="19">
        <f t="shared" ref="L6:L56" si="2">IFERROR(IF(J6&lt;&gt;"",J6/F6,"")/H6,"")</f>
        <v>766.5</v>
      </c>
      <c r="M6" s="18">
        <f>IF(ISTEXT(C6),SignOnSheet!$U$22+1,IF(C6&lt;&gt;"",IFERROR(IF(L6&gt;0,RANK(L6,IF(L$6:L$56&gt;0,L$6:L$56,),1)-COUNTIF(L$6:L$56,"=0"),IF(L6&lt;&gt;"",SignOnSheet!$U$22+1,0)),0),""))</f>
        <v>1</v>
      </c>
      <c r="N6" s="20" t="e">
        <f>IF(#REF!=N$5,IF(L6="",MAX($L$6:$L$56)+1,L6),"")</f>
        <v>#REF!</v>
      </c>
      <c r="O6" s="20"/>
      <c r="P6" s="20"/>
      <c r="Q6" s="20"/>
      <c r="R6" s="18"/>
      <c r="S6" s="20"/>
      <c r="T6" s="18"/>
      <c r="U6" t="s">
        <v>7</v>
      </c>
    </row>
    <row r="7" spans="1:25" x14ac:dyDescent="0.2">
      <c r="A7" s="17">
        <v>2</v>
      </c>
      <c r="B7" s="11">
        <v>2643</v>
      </c>
      <c r="C7" s="11">
        <v>4646</v>
      </c>
      <c r="D7" s="17" t="str">
        <f>IF(B7&lt;&gt;"",IFERROR(VLOOKUP(B7,SignOnSheet!$D$5:$N$18,7,FALSE),"NON_LISTED"),"")</f>
        <v>Paresh Patel-Matt Olivier</v>
      </c>
      <c r="E7" s="18" t="str">
        <f>IF(B7&lt;&gt;"",IFERROR(VLOOKUP(B7,SignOnSheet!$D$5:$K$18,3,FALSE),"NON_LISTED"),"")</f>
        <v>Hobie Tiger 18</v>
      </c>
      <c r="F7" s="18">
        <f>IF(B7&lt;&gt;"",IFERROR(VLOOKUP(B7,SignOnSheet!$D$5:$K$18,4,FALSE),"NON_LISTED"),"")</f>
        <v>1</v>
      </c>
      <c r="G7" s="18" t="str">
        <f>IF(B7&lt;&gt;"",IFERROR(VLOOKUP(B7,SignOnSheet!$D$5:$K$18,5,FALSE),"NON_LISTED"),"")</f>
        <v>A</v>
      </c>
      <c r="H7" s="18">
        <f>IF(B7&lt;&gt;"",IFERROR(VLOOKUP(B7,SignOnSheet!$D$5:$K$18,6,FALSE),"NON_LISTED"),"")</f>
        <v>4</v>
      </c>
      <c r="I7" s="39">
        <f>IF(B7&lt;&gt;"",IFERROR(VLOOKUP(B7,SignOnSheet!$D$5:$K$18,2,FALSE),"NON_LISTED"),"")</f>
        <v>0</v>
      </c>
      <c r="J7" s="18">
        <f t="shared" si="0"/>
        <v>3166</v>
      </c>
      <c r="K7" s="19">
        <f t="shared" si="1"/>
        <v>2</v>
      </c>
      <c r="L7" s="19">
        <f t="shared" si="2"/>
        <v>791.5</v>
      </c>
      <c r="M7" s="18">
        <f>IF(ISTEXT(C7),SignOnSheet!$U$22+1,IF(C7&lt;&gt;"",IFERROR(IF(L7&gt;0,RANK(L7,IF(L$6:L$56&gt;0,L$6:L$56,),1)-COUNTIF(L$6:L$56,"=0"),IF(L7&lt;&gt;"",SignOnSheet!$U$22+1,0)),0),""))</f>
        <v>2</v>
      </c>
      <c r="N7" s="20" t="e">
        <f>IF(#REF!=N$5,IF(L7="",MAX($L$6:$L$56)+1,L7),"")</f>
        <v>#REF!</v>
      </c>
      <c r="O7" s="20"/>
      <c r="P7" s="20"/>
      <c r="Q7" s="20"/>
      <c r="R7" s="18"/>
      <c r="S7" s="20"/>
      <c r="T7" s="18"/>
      <c r="U7" t="s">
        <v>13</v>
      </c>
    </row>
    <row r="8" spans="1:25" x14ac:dyDescent="0.2">
      <c r="A8" s="17">
        <f t="shared" ref="A8:A56" si="3">A7+1</f>
        <v>3</v>
      </c>
      <c r="B8" s="11">
        <v>2650</v>
      </c>
      <c r="C8" s="11">
        <v>4720</v>
      </c>
      <c r="D8" s="17" t="str">
        <f>IF(B8&lt;&gt;"",IFERROR(VLOOKUP(B8,SignOnSheet!$D$5:$N$18,7,FALSE),"NON_LISTED"),"")</f>
        <v>Alistair Bush-Andrew Stanley</v>
      </c>
      <c r="E8" s="18" t="str">
        <f>IF(B8&lt;&gt;"",IFERROR(VLOOKUP(B8,SignOnSheet!$D$5:$K$18,3,FALSE),"NON_LISTED"),"")</f>
        <v>Hobie Tiger 18</v>
      </c>
      <c r="F8" s="18">
        <f>IF(B8&lt;&gt;"",IFERROR(VLOOKUP(B8,SignOnSheet!$D$5:$K$18,4,FALSE),"NON_LISTED"),"")</f>
        <v>1</v>
      </c>
      <c r="G8" s="18" t="str">
        <f>IF(B8&lt;&gt;"",IFERROR(VLOOKUP(B8,SignOnSheet!$D$5:$K$18,5,FALSE),"NON_LISTED"),"")</f>
        <v>A</v>
      </c>
      <c r="H8" s="18">
        <f>IF(B8&lt;&gt;"",IFERROR(VLOOKUP(B8,SignOnSheet!$D$5:$K$18,6,FALSE),"NON_LISTED"),"")</f>
        <v>4</v>
      </c>
      <c r="I8" s="39">
        <f>IF(B8&lt;&gt;"",IFERROR(VLOOKUP(B8,SignOnSheet!$D$5:$K$18,2,FALSE),"NON_LISTED"),"")</f>
        <v>0</v>
      </c>
      <c r="J8" s="18">
        <f t="shared" si="0"/>
        <v>3200</v>
      </c>
      <c r="K8" s="19">
        <f t="shared" si="1"/>
        <v>3</v>
      </c>
      <c r="L8" s="19">
        <f t="shared" si="2"/>
        <v>800</v>
      </c>
      <c r="M8" s="18">
        <f>IF(ISTEXT(C8),SignOnSheet!$U$22+1,IF(C8&lt;&gt;"",IFERROR(IF(L8&gt;0,RANK(L8,IF(L$6:L$56&gt;0,L$6:L$56,),1)-COUNTIF(L$6:L$56,"=0"),IF(L8&lt;&gt;"",SignOnSheet!$U$22+1,0)),0),""))</f>
        <v>3</v>
      </c>
      <c r="N8" s="20" t="e">
        <f>IF(#REF!=N$5,IF(L8="",MAX($L$6:$L$56)+1,L8),"")</f>
        <v>#REF!</v>
      </c>
      <c r="O8" s="20"/>
      <c r="P8" s="20"/>
      <c r="Q8" s="20"/>
      <c r="R8" s="18"/>
      <c r="S8" s="20"/>
      <c r="T8" s="18"/>
      <c r="U8" t="s">
        <v>14</v>
      </c>
      <c r="V8" t="s">
        <v>15</v>
      </c>
    </row>
    <row r="9" spans="1:25" x14ac:dyDescent="0.2">
      <c r="A9" s="17">
        <f t="shared" si="3"/>
        <v>4</v>
      </c>
      <c r="B9" s="11">
        <v>2645</v>
      </c>
      <c r="C9" s="11">
        <v>4909</v>
      </c>
      <c r="D9" s="17" t="str">
        <f>IF(B9&lt;&gt;"",IFERROR(VLOOKUP(B9,SignOnSheet!$D$5:$N$18,7,FALSE),"NON_LISTED"),"")</f>
        <v>Mike Goodyer-Kyle Boman</v>
      </c>
      <c r="E9" s="18" t="str">
        <f>IF(B9&lt;&gt;"",IFERROR(VLOOKUP(B9,SignOnSheet!$D$5:$K$18,3,FALSE),"NON_LISTED"),"")</f>
        <v>Hobie Tiger 18</v>
      </c>
      <c r="F9" s="18">
        <f>IF(B9&lt;&gt;"",IFERROR(VLOOKUP(B9,SignOnSheet!$D$5:$K$18,4,FALSE),"NON_LISTED"),"")</f>
        <v>1</v>
      </c>
      <c r="G9" s="18" t="str">
        <f>IF(B9&lt;&gt;"",IFERROR(VLOOKUP(B9,SignOnSheet!$D$5:$K$18,5,FALSE),"NON_LISTED"),"")</f>
        <v>A</v>
      </c>
      <c r="H9" s="18">
        <f>IF(B9&lt;&gt;"",IFERROR(VLOOKUP(B9,SignOnSheet!$D$5:$K$18,6,FALSE),"NON_LISTED"),"")</f>
        <v>4</v>
      </c>
      <c r="I9" s="39">
        <f>IF(B9&lt;&gt;"",IFERROR(VLOOKUP(B9,SignOnSheet!$D$5:$K$18,2,FALSE),"NON_LISTED"),"")</f>
        <v>0</v>
      </c>
      <c r="J9" s="18">
        <f t="shared" si="0"/>
        <v>3309</v>
      </c>
      <c r="K9" s="19">
        <f t="shared" si="1"/>
        <v>4</v>
      </c>
      <c r="L9" s="19">
        <f t="shared" si="2"/>
        <v>827.25</v>
      </c>
      <c r="M9" s="18">
        <f>IF(ISTEXT(C9),SignOnSheet!$U$22+1,IF(C9&lt;&gt;"",IFERROR(IF(L9&gt;0,RANK(L9,IF(L$6:L$56&gt;0,L$6:L$56,),1)-COUNTIF(L$6:L$56,"=0"),IF(L9&lt;&gt;"",SignOnSheet!$U$22+1,0)),0),""))</f>
        <v>4</v>
      </c>
      <c r="N9" s="20" t="e">
        <f>IF(#REF!=N$5,IF(L9="",MAX($L$6:$L$56)+1,L9),"")</f>
        <v>#REF!</v>
      </c>
      <c r="O9" s="20"/>
      <c r="P9" s="20"/>
      <c r="Q9" s="20"/>
      <c r="R9" s="18"/>
      <c r="S9" s="20"/>
      <c r="T9" s="18"/>
      <c r="U9" t="s">
        <v>16</v>
      </c>
    </row>
    <row r="10" spans="1:25" x14ac:dyDescent="0.2">
      <c r="A10" s="17">
        <f t="shared" si="3"/>
        <v>5</v>
      </c>
      <c r="B10" s="11">
        <v>1659</v>
      </c>
      <c r="C10" s="11">
        <v>4933</v>
      </c>
      <c r="D10" s="17" t="str">
        <f>IF(B10&lt;&gt;"",IFERROR(VLOOKUP(B10,SignOnSheet!$D$5:$N$18,7,FALSE),"NON_LISTED"),"")</f>
        <v>Michael Sulzer-Andreas Schmidt</v>
      </c>
      <c r="E10" s="18" t="str">
        <f>IF(B10&lt;&gt;"",IFERROR(VLOOKUP(B10,SignOnSheet!$D$5:$K$18,3,FALSE),"NON_LISTED"),"")</f>
        <v>Nacra F18 Infusion</v>
      </c>
      <c r="F10" s="18">
        <f>IF(B10&lt;&gt;"",IFERROR(VLOOKUP(B10,SignOnSheet!$D$5:$K$18,4,FALSE),"NON_LISTED"),"")</f>
        <v>1</v>
      </c>
      <c r="G10" s="18" t="str">
        <f>IF(B10&lt;&gt;"",IFERROR(VLOOKUP(B10,SignOnSheet!$D$5:$K$18,5,FALSE),"NON_LISTED"),"")</f>
        <v>A</v>
      </c>
      <c r="H10" s="18">
        <f>IF(B10&lt;&gt;"",IFERROR(VLOOKUP(B10,SignOnSheet!$D$5:$K$18,6,FALSE),"NON_LISTED"),"")</f>
        <v>4</v>
      </c>
      <c r="I10" s="39">
        <f>IF(B10&lt;&gt;"",IFERROR(VLOOKUP(B10,SignOnSheet!$D$5:$K$18,2,FALSE),"NON_LISTED"),"")</f>
        <v>0</v>
      </c>
      <c r="J10" s="18">
        <f t="shared" si="0"/>
        <v>3333</v>
      </c>
      <c r="K10" s="19">
        <f t="shared" si="1"/>
        <v>5</v>
      </c>
      <c r="L10" s="19">
        <f t="shared" si="2"/>
        <v>833.25</v>
      </c>
      <c r="M10" s="18">
        <f>IF(ISTEXT(C10),SignOnSheet!$U$22+1,IF(C10&lt;&gt;"",IFERROR(IF(L10&gt;0,RANK(L10,IF(L$6:L$56&gt;0,L$6:L$56,),1)-COUNTIF(L$6:L$56,"=0"),IF(L10&lt;&gt;"",SignOnSheet!$U$22+1,0)),0),""))</f>
        <v>5</v>
      </c>
      <c r="N10" s="20" t="e">
        <f>IF(#REF!=N$5,IF(L10="",MAX($L$6:$L$56)+1,L10),"")</f>
        <v>#REF!</v>
      </c>
      <c r="O10" s="20"/>
      <c r="P10" s="20"/>
      <c r="Q10" s="20"/>
      <c r="R10" s="18"/>
      <c r="S10" s="20"/>
      <c r="T10" s="18"/>
    </row>
    <row r="11" spans="1:25" x14ac:dyDescent="0.2">
      <c r="A11" s="17">
        <f t="shared" si="3"/>
        <v>6</v>
      </c>
      <c r="B11" s="11">
        <v>2742</v>
      </c>
      <c r="C11" s="11">
        <v>5034</v>
      </c>
      <c r="D11" s="17" t="str">
        <f>IF(B11&lt;&gt;"",IFERROR(VLOOKUP(B11,SignOnSheet!$D$5:$N$18,7,FALSE),"NON_LISTED"),"")</f>
        <v>Roland van de Ven-Peter Scheren</v>
      </c>
      <c r="E11" s="18" t="str">
        <f>IF(B11&lt;&gt;"",IFERROR(VLOOKUP(B11,SignOnSheet!$D$5:$K$18,3,FALSE),"NON_LISTED"),"")</f>
        <v>Hobie Tiger 18</v>
      </c>
      <c r="F11" s="18">
        <f>IF(B11&lt;&gt;"",IFERROR(VLOOKUP(B11,SignOnSheet!$D$5:$K$18,4,FALSE),"NON_LISTED"),"")</f>
        <v>1</v>
      </c>
      <c r="G11" s="18" t="str">
        <f>IF(B11&lt;&gt;"",IFERROR(VLOOKUP(B11,SignOnSheet!$D$5:$K$18,5,FALSE),"NON_LISTED"),"")</f>
        <v>A</v>
      </c>
      <c r="H11" s="18">
        <f>IF(B11&lt;&gt;"",IFERROR(VLOOKUP(B11,SignOnSheet!$D$5:$K$18,6,FALSE),"NON_LISTED"),"")</f>
        <v>4</v>
      </c>
      <c r="I11" s="39">
        <f>IF(B11&lt;&gt;"",IFERROR(VLOOKUP(B11,SignOnSheet!$D$5:$K$18,2,FALSE),"NON_LISTED"),"")</f>
        <v>0</v>
      </c>
      <c r="J11" s="18">
        <f t="shared" si="0"/>
        <v>3394</v>
      </c>
      <c r="K11" s="19">
        <f t="shared" si="1"/>
        <v>6</v>
      </c>
      <c r="L11" s="19">
        <f t="shared" si="2"/>
        <v>848.5</v>
      </c>
      <c r="M11" s="18">
        <f>IF(ISTEXT(C11),SignOnSheet!$U$22+1,IF(C11&lt;&gt;"",IFERROR(IF(L11&gt;0,RANK(L11,IF(L$6:L$56&gt;0,L$6:L$56,),1)-COUNTIF(L$6:L$56,"=0"),IF(L11&lt;&gt;"",SignOnSheet!$U$22+1,0)),0),""))</f>
        <v>6</v>
      </c>
      <c r="N11" s="20" t="e">
        <f>IF(#REF!=N$5,IF(L11="",MAX($L$6:$L$56)+1,L11),"")</f>
        <v>#REF!</v>
      </c>
      <c r="O11" s="20"/>
      <c r="P11" s="20"/>
      <c r="Q11" s="20"/>
      <c r="R11" s="18"/>
      <c r="S11" s="20"/>
      <c r="T11" s="18"/>
    </row>
    <row r="12" spans="1:25" x14ac:dyDescent="0.2">
      <c r="A12" s="17">
        <f t="shared" si="3"/>
        <v>7</v>
      </c>
      <c r="B12" s="11">
        <v>2751</v>
      </c>
      <c r="C12" s="11">
        <v>5244</v>
      </c>
      <c r="D12" s="17" t="str">
        <f>IF(B12&lt;&gt;"",IFERROR(VLOOKUP(B12,SignOnSheet!$D$5:$N$18,7,FALSE),"NON_LISTED"),"")</f>
        <v>Jason Reuben-Adam Lovett</v>
      </c>
      <c r="E12" s="18" t="str">
        <f>IF(B12&lt;&gt;"",IFERROR(VLOOKUP(B12,SignOnSheet!$D$5:$K$18,3,FALSE),"NON_LISTED"),"")</f>
        <v>Hobie Tiger 18</v>
      </c>
      <c r="F12" s="18">
        <f>IF(B12&lt;&gt;"",IFERROR(VLOOKUP(B12,SignOnSheet!$D$5:$K$18,4,FALSE),"NON_LISTED"),"")</f>
        <v>1</v>
      </c>
      <c r="G12" s="18" t="str">
        <f>IF(B12&lt;&gt;"",IFERROR(VLOOKUP(B12,SignOnSheet!$D$5:$K$18,5,FALSE),"NON_LISTED"),"")</f>
        <v>A</v>
      </c>
      <c r="H12" s="18">
        <f>IF(B12&lt;&gt;"",IFERROR(VLOOKUP(B12,SignOnSheet!$D$5:$K$18,6,FALSE),"NON_LISTED"),"")</f>
        <v>4</v>
      </c>
      <c r="I12" s="39">
        <f>IF(B12&lt;&gt;"",IFERROR(VLOOKUP(B12,SignOnSheet!$D$5:$K$18,2,FALSE),"NON_LISTED"),"")</f>
        <v>0</v>
      </c>
      <c r="J12" s="18">
        <f t="shared" si="0"/>
        <v>3524</v>
      </c>
      <c r="K12" s="19">
        <f t="shared" si="1"/>
        <v>7</v>
      </c>
      <c r="L12" s="19">
        <f t="shared" si="2"/>
        <v>881</v>
      </c>
      <c r="M12" s="18">
        <f>IF(ISTEXT(C12),SignOnSheet!$U$22+1,IF(C12&lt;&gt;"",IFERROR(IF(L12&gt;0,RANK(L12,IF(L$6:L$56&gt;0,L$6:L$56,),1)-COUNTIF(L$6:L$56,"=0"),IF(L12&lt;&gt;"",SignOnSheet!$U$22+1,0)),0),""))</f>
        <v>7</v>
      </c>
      <c r="N12" s="20" t="e">
        <f>IF(#REF!=N$5,IF(L12="",MAX($L$6:$L$56)+1,L12),"")</f>
        <v>#REF!</v>
      </c>
      <c r="O12" s="20"/>
      <c r="P12" s="20"/>
      <c r="Q12" s="20"/>
      <c r="R12" s="18"/>
      <c r="S12" s="20"/>
      <c r="T12" s="18"/>
    </row>
    <row r="13" spans="1:25" x14ac:dyDescent="0.2">
      <c r="A13" s="17">
        <f t="shared" si="3"/>
        <v>8</v>
      </c>
      <c r="B13" s="11">
        <v>2471</v>
      </c>
      <c r="C13" s="11">
        <v>5343</v>
      </c>
      <c r="D13" s="17" t="str">
        <f>IF(B13&lt;&gt;"",IFERROR(VLOOKUP(B13,SignOnSheet!$D$5:$N$18,7,FALSE),"NON_LISTED"),"")</f>
        <v>Mark Henderson-Shane Rumbold</v>
      </c>
      <c r="E13" s="18" t="str">
        <f>IF(B13&lt;&gt;"",IFERROR(VLOOKUP(B13,SignOnSheet!$D$5:$K$18,3,FALSE),"NON_LISTED"),"")</f>
        <v>Hobie Tiger 18</v>
      </c>
      <c r="F13" s="18">
        <f>IF(B13&lt;&gt;"",IFERROR(VLOOKUP(B13,SignOnSheet!$D$5:$K$18,4,FALSE),"NON_LISTED"),"")</f>
        <v>1</v>
      </c>
      <c r="G13" s="18" t="str">
        <f>IF(B13&lt;&gt;"",IFERROR(VLOOKUP(B13,SignOnSheet!$D$5:$K$18,5,FALSE),"NON_LISTED"),"")</f>
        <v>A</v>
      </c>
      <c r="H13" s="18">
        <f>IF(B13&lt;&gt;"",IFERROR(VLOOKUP(B13,SignOnSheet!$D$5:$K$18,6,FALSE),"NON_LISTED"),"")</f>
        <v>4</v>
      </c>
      <c r="I13" s="39">
        <f>IF(B13&lt;&gt;"",IFERROR(VLOOKUP(B13,SignOnSheet!$D$5:$K$18,2,FALSE),"NON_LISTED"),"")</f>
        <v>0</v>
      </c>
      <c r="J13" s="18">
        <f t="shared" si="0"/>
        <v>3583</v>
      </c>
      <c r="K13" s="19">
        <f t="shared" si="1"/>
        <v>8</v>
      </c>
      <c r="L13" s="19">
        <f t="shared" si="2"/>
        <v>895.75</v>
      </c>
      <c r="M13" s="18">
        <f>IF(ISTEXT(C13),SignOnSheet!$U$22+1,IF(C13&lt;&gt;"",IFERROR(IF(L13&gt;0,RANK(L13,IF(L$6:L$56&gt;0,L$6:L$56,),1)-COUNTIF(L$6:L$56,"=0"),IF(L13&lt;&gt;"",SignOnSheet!$U$22+1,0)),0),""))</f>
        <v>8</v>
      </c>
      <c r="N13" s="20" t="e">
        <f>IF(#REF!=N$5,IF(L13="",MAX($L$6:$L$56)+1,L13),"")</f>
        <v>#REF!</v>
      </c>
      <c r="O13" s="20"/>
      <c r="P13" s="20"/>
      <c r="Q13" s="20"/>
      <c r="R13" s="18"/>
      <c r="S13" s="20"/>
      <c r="T13" s="18"/>
      <c r="V13" t="e">
        <f>(L6&gt;0)+(#REF!=$N$5)</f>
        <v>#REF!</v>
      </c>
    </row>
    <row r="14" spans="1:25" x14ac:dyDescent="0.2">
      <c r="A14" s="17">
        <f t="shared" si="3"/>
        <v>9</v>
      </c>
      <c r="B14" s="11"/>
      <c r="C14" s="11"/>
      <c r="D14" s="17" t="str">
        <f>IF(B14&lt;&gt;"",IFERROR(VLOOKUP(B14,SignOnSheet!$D$5:$N$18,7,FALSE),"NON_LISTED"),"")</f>
        <v/>
      </c>
      <c r="E14" s="18" t="str">
        <f>IF(B14&lt;&gt;"",IFERROR(VLOOKUP(B14,SignOnSheet!$D$5:$K$18,3,FALSE),"NON_LISTED"),"")</f>
        <v/>
      </c>
      <c r="F14" s="18" t="str">
        <f>IF(B14&lt;&gt;"",IFERROR(VLOOKUP(B14,SignOnSheet!$D$5:$K$18,4,FALSE),"NON_LISTED"),"")</f>
        <v/>
      </c>
      <c r="G14" s="18" t="str">
        <f>IF(B14&lt;&gt;"",IFERROR(VLOOKUP(B14,SignOnSheet!$D$5:$K$18,5,FALSE),"NON_LISTED"),"")</f>
        <v/>
      </c>
      <c r="H14" s="18" t="str">
        <f>IF(B14&lt;&gt;"",IFERROR(VLOOKUP(B14,SignOnSheet!$D$5:$K$18,6,FALSE),"NON_LISTED"),"")</f>
        <v/>
      </c>
      <c r="I14" s="39" t="str">
        <f>IF(B14&lt;&gt;"",IFERROR(VLOOKUP(B14,SignOnSheet!$D$5:$K$18,2,FALSE),"NON_LISTED"),"")</f>
        <v/>
      </c>
      <c r="J14" s="18" t="str">
        <f t="shared" si="0"/>
        <v/>
      </c>
      <c r="K14" s="19" t="str">
        <f t="shared" si="1"/>
        <v/>
      </c>
      <c r="L14" s="19" t="str">
        <f t="shared" si="2"/>
        <v/>
      </c>
      <c r="M14" s="18" t="str">
        <f>IF(ISTEXT(C14),SignOnSheet!$U$22+1,IF(C14&lt;&gt;"",IFERROR(IF(L14&gt;0,RANK(L14,IF(L$6:L$56&gt;0,L$6:L$56,),1)-COUNTIF(L$6:L$56,"=0"),IF(L14&lt;&gt;"",SignOnSheet!$U$22+1,0)),0),""))</f>
        <v/>
      </c>
      <c r="N14" s="20" t="e">
        <f>IF(#REF!=N$5,IF(L14="",MAX($L$6:$L$56)+1,L14),"")</f>
        <v>#REF!</v>
      </c>
      <c r="O14" s="20"/>
      <c r="P14" s="20"/>
      <c r="Q14" s="20"/>
      <c r="R14" s="18"/>
      <c r="S14" s="20"/>
      <c r="T14" s="18"/>
    </row>
    <row r="15" spans="1:25" x14ac:dyDescent="0.2">
      <c r="A15" s="17">
        <f t="shared" si="3"/>
        <v>10</v>
      </c>
      <c r="B15" s="11"/>
      <c r="C15" s="11"/>
      <c r="D15" s="17" t="str">
        <f>IF(B15&lt;&gt;"",IFERROR(VLOOKUP(B15,SignOnSheet!$D$5:$N$18,7,FALSE),"NON_LISTED"),"")</f>
        <v/>
      </c>
      <c r="E15" s="18" t="str">
        <f>IF(B15&lt;&gt;"",IFERROR(VLOOKUP(B15,SignOnSheet!$D$5:$K$18,3,FALSE),"NON_LISTED"),"")</f>
        <v/>
      </c>
      <c r="F15" s="18" t="str">
        <f>IF(B15&lt;&gt;"",IFERROR(VLOOKUP(B15,SignOnSheet!$D$5:$K$18,4,FALSE),"NON_LISTED"),"")</f>
        <v/>
      </c>
      <c r="G15" s="18" t="str">
        <f>IF(B15&lt;&gt;"",IFERROR(VLOOKUP(B15,SignOnSheet!$D$5:$K$18,5,FALSE),"NON_LISTED"),"")</f>
        <v/>
      </c>
      <c r="H15" s="18" t="str">
        <f>IF(B15&lt;&gt;"",IFERROR(VLOOKUP(B15,SignOnSheet!$D$5:$K$18,6,FALSE),"NON_LISTED"),"")</f>
        <v/>
      </c>
      <c r="I15" s="39" t="str">
        <f>IF(B15&lt;&gt;"",IFERROR(VLOOKUP(B15,SignOnSheet!$D$5:$K$18,2,FALSE),"NON_LISTED"),"")</f>
        <v/>
      </c>
      <c r="J15" s="18" t="str">
        <f t="shared" si="0"/>
        <v/>
      </c>
      <c r="K15" s="19" t="str">
        <f t="shared" si="1"/>
        <v/>
      </c>
      <c r="L15" s="19" t="str">
        <f t="shared" si="2"/>
        <v/>
      </c>
      <c r="M15" s="18" t="str">
        <f>IF(ISTEXT(C15),SignOnSheet!$U$22+1,IF(C15&lt;&gt;"",IFERROR(IF(L15&gt;0,RANK(L15,IF(L$6:L$56&gt;0,L$6:L$56,),1)-COUNTIF(L$6:L$56,"=0"),IF(L15&lt;&gt;"",SignOnSheet!$U$22+1,0)),0),""))</f>
        <v/>
      </c>
      <c r="N15" s="20" t="e">
        <f>IF(#REF!=N$5,IF(L15="",MAX($L$6:$L$56)+1,L15),"")</f>
        <v>#REF!</v>
      </c>
      <c r="O15" s="20"/>
      <c r="P15" s="20"/>
      <c r="Q15" s="20"/>
      <c r="R15" s="18"/>
      <c r="S15" s="20"/>
      <c r="T15" s="18"/>
    </row>
    <row r="16" spans="1:25" x14ac:dyDescent="0.2">
      <c r="A16" s="17">
        <f t="shared" si="3"/>
        <v>11</v>
      </c>
      <c r="B16" s="11"/>
      <c r="C16" s="11"/>
      <c r="D16" s="17" t="str">
        <f>IF(B16&lt;&gt;"",IFERROR(VLOOKUP(B16,SignOnSheet!$D$5:$N$18,7,FALSE),"NON_LISTED"),"")</f>
        <v/>
      </c>
      <c r="E16" s="18" t="str">
        <f>IF(B16&lt;&gt;"",IFERROR(VLOOKUP(B16,SignOnSheet!$D$5:$K$18,3,FALSE),"NON_LISTED"),"")</f>
        <v/>
      </c>
      <c r="F16" s="18" t="str">
        <f>IF(B16&lt;&gt;"",IFERROR(VLOOKUP(B16,SignOnSheet!$D$5:$K$18,4,FALSE),"NON_LISTED"),"")</f>
        <v/>
      </c>
      <c r="G16" s="18" t="str">
        <f>IF(B16&lt;&gt;"",IFERROR(VLOOKUP(B16,SignOnSheet!$D$5:$K$18,5,FALSE),"NON_LISTED"),"")</f>
        <v/>
      </c>
      <c r="H16" s="18" t="str">
        <f>IF(B16&lt;&gt;"",IFERROR(VLOOKUP(B16,SignOnSheet!$D$5:$K$18,6,FALSE),"NON_LISTED"),"")</f>
        <v/>
      </c>
      <c r="I16" s="39" t="str">
        <f>IF(B16&lt;&gt;"",IFERROR(VLOOKUP(B16,SignOnSheet!$D$5:$K$18,2,FALSE),"NON_LISTED"),"")</f>
        <v/>
      </c>
      <c r="J16" s="18" t="str">
        <f t="shared" si="0"/>
        <v/>
      </c>
      <c r="K16" s="19" t="str">
        <f t="shared" si="1"/>
        <v/>
      </c>
      <c r="L16" s="19" t="str">
        <f t="shared" si="2"/>
        <v/>
      </c>
      <c r="M16" s="18" t="str">
        <f>IF(ISTEXT(C16),SignOnSheet!$U$22+1,IF(C16&lt;&gt;"",IFERROR(IF(L16&gt;0,RANK(L16,IF(L$6:L$56&gt;0,L$6:L$56,),1)-COUNTIF(L$6:L$56,"=0"),IF(L16&lt;&gt;"",SignOnSheet!$U$22+1,0)),0),""))</f>
        <v/>
      </c>
      <c r="N16" s="20" t="e">
        <f>IF(#REF!=N$5,IF(L16="",MAX($L$6:$L$56)+1,L16),"")</f>
        <v>#REF!</v>
      </c>
      <c r="O16" s="20"/>
      <c r="P16" s="20"/>
      <c r="Q16" s="20"/>
      <c r="R16" s="18"/>
      <c r="S16" s="20"/>
      <c r="T16" s="18"/>
    </row>
    <row r="17" spans="1:20" x14ac:dyDescent="0.2">
      <c r="A17" s="17">
        <f t="shared" si="3"/>
        <v>12</v>
      </c>
      <c r="B17" s="11"/>
      <c r="C17" s="11"/>
      <c r="D17" s="17" t="str">
        <f>IF(B17&lt;&gt;"",IFERROR(VLOOKUP(B17,SignOnSheet!$D$5:$N$18,7,FALSE),"NON_LISTED"),"")</f>
        <v/>
      </c>
      <c r="E17" s="18" t="str">
        <f>IF(B17&lt;&gt;"",IFERROR(VLOOKUP(B17,SignOnSheet!$D$5:$K$18,3,FALSE),"NON_LISTED"),"")</f>
        <v/>
      </c>
      <c r="F17" s="18" t="str">
        <f>IF(B17&lt;&gt;"",IFERROR(VLOOKUP(B17,SignOnSheet!$D$5:$K$18,4,FALSE),"NON_LISTED"),"")</f>
        <v/>
      </c>
      <c r="G17" s="18" t="str">
        <f>IF(B17&lt;&gt;"",IFERROR(VLOOKUP(B17,SignOnSheet!$D$5:$K$18,5,FALSE),"NON_LISTED"),"")</f>
        <v/>
      </c>
      <c r="H17" s="18" t="str">
        <f>IF(B17&lt;&gt;"",IFERROR(VLOOKUP(B17,SignOnSheet!$D$5:$K$18,6,FALSE),"NON_LISTED"),"")</f>
        <v/>
      </c>
      <c r="I17" s="39" t="str">
        <f>IF(B17&lt;&gt;"",IFERROR(VLOOKUP(B17,SignOnSheet!$D$5:$K$18,2,FALSE),"NON_LISTED"),"")</f>
        <v/>
      </c>
      <c r="J17" s="18" t="str">
        <f t="shared" si="0"/>
        <v/>
      </c>
      <c r="K17" s="19" t="str">
        <f t="shared" si="1"/>
        <v/>
      </c>
      <c r="L17" s="19" t="str">
        <f t="shared" si="2"/>
        <v/>
      </c>
      <c r="M17" s="18" t="str">
        <f>IF(ISTEXT(C17),SignOnSheet!$U$22+1,IF(C17&lt;&gt;"",IFERROR(IF(L17&gt;0,RANK(L17,IF(L$6:L$56&gt;0,L$6:L$56,),1)-COUNTIF(L$6:L$56,"=0"),IF(L17&lt;&gt;"",SignOnSheet!$U$22+1,0)),0),""))</f>
        <v/>
      </c>
      <c r="N17" s="20" t="e">
        <f>IF(#REF!=N$5,IF(L17="",MAX($L$6:$L$56)+1,L17),"")</f>
        <v>#REF!</v>
      </c>
      <c r="O17" s="20"/>
      <c r="P17" s="20"/>
      <c r="Q17" s="20"/>
      <c r="R17" s="18"/>
      <c r="S17" s="20"/>
      <c r="T17" s="18"/>
    </row>
    <row r="18" spans="1:20" x14ac:dyDescent="0.2">
      <c r="A18" s="17">
        <f t="shared" si="3"/>
        <v>13</v>
      </c>
      <c r="B18" s="35"/>
      <c r="C18" s="35"/>
      <c r="D18" s="17" t="str">
        <f>IF(B18&lt;&gt;"",IFERROR(VLOOKUP(B18,SignOnSheet!$D$5:$N$18,7,FALSE),"NON_LISTED"),"")</f>
        <v/>
      </c>
      <c r="E18" s="18" t="str">
        <f>IF(B18&lt;&gt;"",IFERROR(VLOOKUP(B18,SignOnSheet!$D$5:$K$18,3,FALSE),"NON_LISTED"),"")</f>
        <v/>
      </c>
      <c r="F18" s="18" t="str">
        <f>IF(B18&lt;&gt;"",IFERROR(VLOOKUP(B18,SignOnSheet!$D$5:$K$18,4,FALSE),"NON_LISTED"),"")</f>
        <v/>
      </c>
      <c r="G18" s="18" t="str">
        <f>IF(B18&lt;&gt;"",IFERROR(VLOOKUP(B18,SignOnSheet!$D$5:$K$18,5,FALSE),"NON_LISTED"),"")</f>
        <v/>
      </c>
      <c r="H18" s="18" t="str">
        <f>IF(B18&lt;&gt;"",IFERROR(VLOOKUP(B18,SignOnSheet!$D$5:$K$18,6,FALSE),"NON_LISTED"),"")</f>
        <v/>
      </c>
      <c r="I18" s="39" t="str">
        <f>IF(B18&lt;&gt;"",IFERROR(VLOOKUP(B18,SignOnSheet!$D$5:$K$18,2,FALSE),"NON_LISTED"),"")</f>
        <v/>
      </c>
      <c r="J18" s="18" t="str">
        <f t="shared" si="0"/>
        <v/>
      </c>
      <c r="K18" s="19" t="str">
        <f t="shared" si="1"/>
        <v/>
      </c>
      <c r="L18" s="19" t="str">
        <f t="shared" si="2"/>
        <v/>
      </c>
      <c r="M18" s="18" t="str">
        <f>IF(ISTEXT(C18),SignOnSheet!$U$22+1,IF(C18&lt;&gt;"",IFERROR(IF(L18&gt;0,RANK(L18,IF(L$6:L$56&gt;0,L$6:L$56,),1)-COUNTIF(L$6:L$56,"=0"),IF(L18&lt;&gt;"",SignOnSheet!$U$22+1,0)),0),""))</f>
        <v/>
      </c>
      <c r="N18" s="20" t="e">
        <f>IF(#REF!=N$5,IF(L18="",MAX($L$6:$L$56)+1,L18),"")</f>
        <v>#REF!</v>
      </c>
      <c r="O18" s="20"/>
      <c r="P18" s="20"/>
      <c r="Q18" s="20"/>
      <c r="R18" s="18"/>
      <c r="S18" s="20"/>
      <c r="T18" s="18"/>
    </row>
    <row r="19" spans="1:20" x14ac:dyDescent="0.2">
      <c r="A19" s="17">
        <f t="shared" si="3"/>
        <v>14</v>
      </c>
      <c r="B19" s="11"/>
      <c r="C19" s="11"/>
      <c r="D19" s="17" t="str">
        <f>IF(B19&lt;&gt;"",IFERROR(VLOOKUP(B19,SignOnSheet!$D$5:$N$18,7,FALSE),"NON_LISTED"),"")</f>
        <v/>
      </c>
      <c r="E19" s="18" t="str">
        <f>IF(B19&lt;&gt;"",IFERROR(VLOOKUP(B19,SignOnSheet!$D$5:$K$18,3,FALSE),"NON_LISTED"),"")</f>
        <v/>
      </c>
      <c r="F19" s="18" t="str">
        <f>IF(B19&lt;&gt;"",IFERROR(VLOOKUP(B19,SignOnSheet!$D$5:$K$18,4,FALSE),"NON_LISTED"),"")</f>
        <v/>
      </c>
      <c r="G19" s="18" t="str">
        <f>IF(B19&lt;&gt;"",IFERROR(VLOOKUP(B19,SignOnSheet!$D$5:$K$18,5,FALSE),"NON_LISTED"),"")</f>
        <v/>
      </c>
      <c r="H19" s="18" t="str">
        <f>IF(B19&lt;&gt;"",IFERROR(VLOOKUP(B19,SignOnSheet!$D$5:$K$18,6,FALSE),"NON_LISTED"),"")</f>
        <v/>
      </c>
      <c r="I19" s="39" t="str">
        <f>IF(B19&lt;&gt;"",IFERROR(VLOOKUP(B19,SignOnSheet!$D$5:$K$18,2,FALSE),"NON_LISTED"),"")</f>
        <v/>
      </c>
      <c r="J19" s="18" t="str">
        <f t="shared" si="0"/>
        <v/>
      </c>
      <c r="K19" s="19" t="str">
        <f t="shared" si="1"/>
        <v/>
      </c>
      <c r="L19" s="19" t="str">
        <f t="shared" si="2"/>
        <v/>
      </c>
      <c r="M19" s="18" t="str">
        <f>IF(ISTEXT(C19),SignOnSheet!$U$22+1,IF(C19&lt;&gt;"",IFERROR(IF(L19&gt;0,RANK(L19,IF(L$6:L$56&gt;0,L$6:L$56,),1)-COUNTIF(L$6:L$56,"=0"),IF(L19&lt;&gt;"",SignOnSheet!$U$22+1,0)),0),""))</f>
        <v/>
      </c>
      <c r="N19" s="20" t="e">
        <f>IF(#REF!=N$5,IF(L19="",MAX($L$6:$L$56)+1,L19),"")</f>
        <v>#REF!</v>
      </c>
      <c r="O19" s="20"/>
      <c r="P19" s="20"/>
      <c r="Q19" s="20"/>
      <c r="R19" s="18"/>
      <c r="S19" s="20"/>
      <c r="T19" s="18"/>
    </row>
    <row r="20" spans="1:20" x14ac:dyDescent="0.2">
      <c r="A20" s="17">
        <f t="shared" si="3"/>
        <v>15</v>
      </c>
      <c r="B20" s="11"/>
      <c r="C20" s="11"/>
      <c r="D20" s="17" t="str">
        <f>IF(B20&lt;&gt;"",IFERROR(VLOOKUP(B20,SignOnSheet!$D$5:$N$18,7,FALSE),"NON_LISTED"),"")</f>
        <v/>
      </c>
      <c r="E20" s="18" t="str">
        <f>IF(B20&lt;&gt;"",IFERROR(VLOOKUP(B20,SignOnSheet!$D$5:$K$18,3,FALSE),"NON_LISTED"),"")</f>
        <v/>
      </c>
      <c r="F20" s="18" t="str">
        <f>IF(B20&lt;&gt;"",IFERROR(VLOOKUP(B20,SignOnSheet!$D$5:$K$18,4,FALSE),"NON_LISTED"),"")</f>
        <v/>
      </c>
      <c r="G20" s="18" t="str">
        <f>IF(B20&lt;&gt;"",IFERROR(VLOOKUP(B20,SignOnSheet!$D$5:$K$18,5,FALSE),"NON_LISTED"),"")</f>
        <v/>
      </c>
      <c r="H20" s="18" t="str">
        <f>IF(B20&lt;&gt;"",IFERROR(VLOOKUP(B20,SignOnSheet!$D$5:$K$18,6,FALSE),"NON_LISTED"),"")</f>
        <v/>
      </c>
      <c r="I20" s="39" t="str">
        <f>IF(B20&lt;&gt;"",IFERROR(VLOOKUP(B20,SignOnSheet!$D$5:$K$18,2,FALSE),"NON_LISTED"),"")</f>
        <v/>
      </c>
      <c r="J20" s="18" t="str">
        <f t="shared" si="0"/>
        <v/>
      </c>
      <c r="K20" s="19" t="str">
        <f t="shared" si="1"/>
        <v/>
      </c>
      <c r="L20" s="19" t="str">
        <f t="shared" si="2"/>
        <v/>
      </c>
      <c r="M20" s="18" t="str">
        <f>IF(ISTEXT(C20),SignOnSheet!$U$22+1,IF(C20&lt;&gt;"",IFERROR(IF(L20&gt;0,RANK(L20,IF(L$6:L$56&gt;0,L$6:L$56,),1)-COUNTIF(L$6:L$56,"=0"),IF(L20&lt;&gt;"",SignOnSheet!$U$22+1,0)),0),""))</f>
        <v/>
      </c>
      <c r="N20" s="20" t="e">
        <f>IF(#REF!=N$5,IF(L20="",MAX($L$6:$L$56)+1,L20),"")</f>
        <v>#REF!</v>
      </c>
      <c r="O20" s="20"/>
      <c r="P20" s="20"/>
      <c r="Q20" s="20"/>
      <c r="R20" s="18"/>
      <c r="S20" s="20"/>
      <c r="T20" s="18"/>
    </row>
    <row r="21" spans="1:20" x14ac:dyDescent="0.2">
      <c r="A21" s="17">
        <f t="shared" si="3"/>
        <v>16</v>
      </c>
      <c r="B21" s="11"/>
      <c r="C21" s="11"/>
      <c r="D21" s="17" t="str">
        <f>IF(B21&lt;&gt;"",IFERROR(VLOOKUP(B21,SignOnSheet!$D$5:$N$18,7,FALSE),"NON_LISTED"),"")</f>
        <v/>
      </c>
      <c r="E21" s="18" t="str">
        <f>IF(B21&lt;&gt;"",IFERROR(VLOOKUP(B21,SignOnSheet!$D$5:$K$18,3,FALSE),"NON_LISTED"),"")</f>
        <v/>
      </c>
      <c r="F21" s="18" t="str">
        <f>IF(B21&lt;&gt;"",IFERROR(VLOOKUP(B21,SignOnSheet!$D$5:$K$18,4,FALSE),"NON_LISTED"),"")</f>
        <v/>
      </c>
      <c r="G21" s="18" t="str">
        <f>IF(B21&lt;&gt;"",IFERROR(VLOOKUP(B21,SignOnSheet!$D$5:$K$18,5,FALSE),"NON_LISTED"),"")</f>
        <v/>
      </c>
      <c r="H21" s="18" t="str">
        <f>IF(B21&lt;&gt;"",IFERROR(VLOOKUP(B21,SignOnSheet!$D$5:$K$18,6,FALSE),"NON_LISTED"),"")</f>
        <v/>
      </c>
      <c r="I21" s="39" t="str">
        <f>IF(B21&lt;&gt;"",IFERROR(VLOOKUP(B21,SignOnSheet!$D$5:$K$18,2,FALSE),"NON_LISTED"),"")</f>
        <v/>
      </c>
      <c r="J21" s="18" t="str">
        <f t="shared" si="0"/>
        <v/>
      </c>
      <c r="K21" s="19" t="str">
        <f t="shared" si="1"/>
        <v/>
      </c>
      <c r="L21" s="19" t="str">
        <f t="shared" si="2"/>
        <v/>
      </c>
      <c r="M21" s="18" t="str">
        <f>IF(ISTEXT(C21),SignOnSheet!$U$22+1,IF(C21&lt;&gt;"",IFERROR(IF(L21&gt;0,RANK(L21,IF(L$6:L$56&gt;0,L$6:L$56,),1)-COUNTIF(L$6:L$56,"=0"),IF(L21&lt;&gt;"",SignOnSheet!$U$22+1,0)),0),""))</f>
        <v/>
      </c>
      <c r="N21" s="20" t="e">
        <f>IF(#REF!=N$5,IF(L21="",MAX($L$6:$L$56)+1,L21),"")</f>
        <v>#REF!</v>
      </c>
      <c r="O21" s="20"/>
      <c r="P21" s="20"/>
      <c r="Q21" s="20"/>
      <c r="R21" s="18"/>
      <c r="S21" s="20"/>
      <c r="T21" s="18"/>
    </row>
    <row r="22" spans="1:20" x14ac:dyDescent="0.2">
      <c r="A22" s="17">
        <f t="shared" si="3"/>
        <v>17</v>
      </c>
      <c r="B22" s="11"/>
      <c r="C22" s="11"/>
      <c r="D22" s="17" t="str">
        <f>IF(B22&lt;&gt;"",IFERROR(VLOOKUP(B22,SignOnSheet!$D$5:$N$18,7,FALSE),"NON_LISTED"),"")</f>
        <v/>
      </c>
      <c r="E22" s="18" t="str">
        <f>IF(B22&lt;&gt;"",IFERROR(VLOOKUP(B22,SignOnSheet!$D$5:$K$18,3,FALSE),"NON_LISTED"),"")</f>
        <v/>
      </c>
      <c r="F22" s="18" t="str">
        <f>IF(B22&lt;&gt;"",IFERROR(VLOOKUP(B22,SignOnSheet!$D$5:$K$18,4,FALSE),"NON_LISTED"),"")</f>
        <v/>
      </c>
      <c r="G22" s="18" t="str">
        <f>IF(B22&lt;&gt;"",IFERROR(VLOOKUP(B22,SignOnSheet!$D$5:$K$18,5,FALSE),"NON_LISTED"),"")</f>
        <v/>
      </c>
      <c r="H22" s="18" t="str">
        <f>IF(B22&lt;&gt;"",IFERROR(VLOOKUP(B22,SignOnSheet!$D$5:$K$18,6,FALSE),"NON_LISTED"),"")</f>
        <v/>
      </c>
      <c r="I22" s="39" t="str">
        <f>IF(B22&lt;&gt;"",IFERROR(VLOOKUP(B22,SignOnSheet!$D$5:$K$18,2,FALSE),"NON_LISTED"),"")</f>
        <v/>
      </c>
      <c r="J22" s="18" t="str">
        <f t="shared" si="0"/>
        <v/>
      </c>
      <c r="K22" s="19" t="str">
        <f t="shared" si="1"/>
        <v/>
      </c>
      <c r="L22" s="19" t="str">
        <f t="shared" si="2"/>
        <v/>
      </c>
      <c r="M22" s="18" t="str">
        <f>IF(ISTEXT(C22),SignOnSheet!$U$22+1,IF(C22&lt;&gt;"",IFERROR(IF(L22&gt;0,RANK(L22,IF(L$6:L$56&gt;0,L$6:L$56,),1)-COUNTIF(L$6:L$56,"=0"),IF(L22&lt;&gt;"",SignOnSheet!$U$22+1,0)),0),""))</f>
        <v/>
      </c>
      <c r="N22" s="20" t="e">
        <f>IF(#REF!=N$5,IF(L22="",MAX($L$6:$L$56)+1,L22),"")</f>
        <v>#REF!</v>
      </c>
      <c r="O22" s="20"/>
      <c r="P22" s="20"/>
      <c r="Q22" s="20"/>
      <c r="R22" s="18"/>
      <c r="S22" s="20"/>
      <c r="T22" s="18"/>
    </row>
    <row r="23" spans="1:20" x14ac:dyDescent="0.2">
      <c r="A23" s="17">
        <f t="shared" si="3"/>
        <v>18</v>
      </c>
      <c r="B23" s="11"/>
      <c r="C23" s="92"/>
      <c r="D23" s="17" t="str">
        <f>IF(B23&lt;&gt;"",IFERROR(VLOOKUP(B23,SignOnSheet!$D$5:$N$18,7,FALSE),"NON_LISTED"),"")</f>
        <v/>
      </c>
      <c r="E23" s="18" t="str">
        <f>IF(B23&lt;&gt;"",IFERROR(VLOOKUP(B23,SignOnSheet!$D$5:$K$18,3,FALSE),"NON_LISTED"),"")</f>
        <v/>
      </c>
      <c r="F23" s="18" t="str">
        <f>IF(B23&lt;&gt;"",IFERROR(VLOOKUP(B23,SignOnSheet!$D$5:$K$18,4,FALSE),"NON_LISTED"),"")</f>
        <v/>
      </c>
      <c r="G23" s="18" t="str">
        <f>IF(B23&lt;&gt;"",IFERROR(VLOOKUP(B23,SignOnSheet!$D$5:$K$18,5,FALSE),"NON_LISTED"),"")</f>
        <v/>
      </c>
      <c r="H23" s="18" t="str">
        <f>IF(B23&lt;&gt;"",IFERROR(VLOOKUP(B23,SignOnSheet!$D$5:$K$18,6,FALSE),"NON_LISTED"),"")</f>
        <v/>
      </c>
      <c r="I23" s="39" t="str">
        <f>IF(B23&lt;&gt;"",IFERROR(VLOOKUP(B23,SignOnSheet!$D$5:$K$18,2,FALSE),"NON_LISTED"),"")</f>
        <v/>
      </c>
      <c r="J23" s="18" t="str">
        <f t="shared" si="0"/>
        <v/>
      </c>
      <c r="K23" s="19" t="str">
        <f t="shared" si="1"/>
        <v/>
      </c>
      <c r="L23" s="19" t="str">
        <f t="shared" si="2"/>
        <v/>
      </c>
      <c r="M23" s="18" t="str">
        <f>IF(ISTEXT(C23),SignOnSheet!$U$22+1,IF(C23&lt;&gt;"",IFERROR(IF(L23&gt;0,RANK(L23,IF(L$6:L$56&gt;0,L$6:L$56,),1)-COUNTIF(L$6:L$56,"=0"),IF(L23&lt;&gt;"",SignOnSheet!$U$22+1,0)),0),""))</f>
        <v/>
      </c>
      <c r="N23" s="20" t="e">
        <f>IF(#REF!=N$5,IF(L23="",MAX($L$6:$L$56)+1,L23),"")</f>
        <v>#REF!</v>
      </c>
      <c r="O23" s="20"/>
      <c r="P23" s="20"/>
      <c r="Q23" s="20"/>
      <c r="R23" s="18"/>
      <c r="S23" s="20"/>
      <c r="T23" s="18"/>
    </row>
    <row r="24" spans="1:20" x14ac:dyDescent="0.2">
      <c r="A24" s="17">
        <f t="shared" si="3"/>
        <v>19</v>
      </c>
      <c r="B24" s="11"/>
      <c r="C24" s="11"/>
      <c r="D24" s="17" t="str">
        <f>IF(B24&lt;&gt;"",IFERROR(VLOOKUP(B24,SignOnSheet!$D$5:$N$18,7,FALSE),"NON_LISTED"),"")</f>
        <v/>
      </c>
      <c r="E24" s="18" t="str">
        <f>IF(B24&lt;&gt;"",IFERROR(VLOOKUP(B24,SignOnSheet!$D$5:$K$18,3,FALSE),"NON_LISTED"),"")</f>
        <v/>
      </c>
      <c r="F24" s="18" t="str">
        <f>IF(B24&lt;&gt;"",IFERROR(VLOOKUP(B24,SignOnSheet!$D$5:$K$18,4,FALSE),"NON_LISTED"),"")</f>
        <v/>
      </c>
      <c r="G24" s="18" t="str">
        <f>IF(B24&lt;&gt;"",IFERROR(VLOOKUP(B24,SignOnSheet!$D$5:$K$18,5,FALSE),"NON_LISTED"),"")</f>
        <v/>
      </c>
      <c r="H24" s="18" t="str">
        <f>IF(B24&lt;&gt;"",IFERROR(VLOOKUP(B24,SignOnSheet!$D$5:$K$18,6,FALSE),"NON_LISTED"),"")</f>
        <v/>
      </c>
      <c r="I24" s="39" t="str">
        <f>IF(B24&lt;&gt;"",IFERROR(VLOOKUP(B24,SignOnSheet!$D$5:$K$18,2,FALSE),"NON_LISTED"),"")</f>
        <v/>
      </c>
      <c r="J24" s="18" t="str">
        <f t="shared" si="0"/>
        <v/>
      </c>
      <c r="K24" s="19" t="str">
        <f t="shared" si="1"/>
        <v/>
      </c>
      <c r="L24" s="19" t="str">
        <f t="shared" si="2"/>
        <v/>
      </c>
      <c r="M24" s="18" t="str">
        <f>IF(ISTEXT(C24),SignOnSheet!$U$22+1,IF(C24&lt;&gt;"",IFERROR(IF(L24&gt;0,RANK(L24,IF(L$6:L$56&gt;0,L$6:L$56,),1)-COUNTIF(L$6:L$56,"=0"),IF(L24&lt;&gt;"",SignOnSheet!$U$22+1,0)),0),""))</f>
        <v/>
      </c>
      <c r="N24" s="20" t="e">
        <f>IF(#REF!=N$5,IF(L24="",MAX($L$6:$L$56)+1,L24),"")</f>
        <v>#REF!</v>
      </c>
      <c r="O24" s="20"/>
      <c r="P24" s="20"/>
      <c r="Q24" s="20"/>
      <c r="R24" s="18"/>
      <c r="S24" s="20"/>
      <c r="T24" s="18"/>
    </row>
    <row r="25" spans="1:20" x14ac:dyDescent="0.2">
      <c r="A25" s="17">
        <f t="shared" si="3"/>
        <v>20</v>
      </c>
      <c r="B25" s="11"/>
      <c r="C25" s="11"/>
      <c r="D25" s="17" t="str">
        <f>IF(B25&lt;&gt;"",IFERROR(VLOOKUP(B25,SignOnSheet!$D$5:$N$18,7,FALSE),"NON_LISTED"),"")</f>
        <v/>
      </c>
      <c r="E25" s="18" t="str">
        <f>IF(B25&lt;&gt;"",IFERROR(VLOOKUP(B25,SignOnSheet!$D$5:$K$18,3,FALSE),"NON_LISTED"),"")</f>
        <v/>
      </c>
      <c r="F25" s="18" t="str">
        <f>IF(B25&lt;&gt;"",IFERROR(VLOOKUP(B25,SignOnSheet!$D$5:$K$18,4,FALSE),"NON_LISTED"),"")</f>
        <v/>
      </c>
      <c r="G25" s="18" t="str">
        <f>IF(B25&lt;&gt;"",IFERROR(VLOOKUP(B25,SignOnSheet!$D$5:$K$18,5,FALSE),"NON_LISTED"),"")</f>
        <v/>
      </c>
      <c r="H25" s="18" t="str">
        <f>IF(B25&lt;&gt;"",IFERROR(VLOOKUP(B25,SignOnSheet!$D$5:$K$18,6,FALSE),"NON_LISTED"),"")</f>
        <v/>
      </c>
      <c r="I25" s="39" t="str">
        <f>IF(B25&lt;&gt;"",IFERROR(VLOOKUP(B25,SignOnSheet!$D$5:$K$18,2,FALSE),"NON_LISTED"),"")</f>
        <v/>
      </c>
      <c r="J25" s="18" t="str">
        <f t="shared" si="0"/>
        <v/>
      </c>
      <c r="K25" s="19" t="str">
        <f t="shared" si="1"/>
        <v/>
      </c>
      <c r="L25" s="19" t="str">
        <f t="shared" si="2"/>
        <v/>
      </c>
      <c r="M25" s="18" t="str">
        <f>IF(ISTEXT(C25),SignOnSheet!$U$22+1,IF(C25&lt;&gt;"",IFERROR(IF(L25&gt;0,RANK(L25,IF(L$6:L$56&gt;0,L$6:L$56,),1)-COUNTIF(L$6:L$56,"=0"),IF(L25&lt;&gt;"",SignOnSheet!$U$22+1,0)),0),""))</f>
        <v/>
      </c>
      <c r="N25" s="20" t="e">
        <f>IF(#REF!=N$5,IF(L25="",MAX($L$6:$L$56)+1,L25),"")</f>
        <v>#REF!</v>
      </c>
      <c r="O25" s="20"/>
      <c r="P25" s="20"/>
      <c r="Q25" s="20"/>
      <c r="R25" s="18"/>
      <c r="S25" s="20"/>
      <c r="T25" s="18"/>
    </row>
    <row r="26" spans="1:20" x14ac:dyDescent="0.2">
      <c r="A26" s="17">
        <f t="shared" si="3"/>
        <v>21</v>
      </c>
      <c r="B26" s="11"/>
      <c r="C26" s="11"/>
      <c r="D26" s="17" t="str">
        <f>IF(B26&lt;&gt;"",IFERROR(VLOOKUP(B26,SignOnSheet!$D$5:$N$18,7,FALSE),"NON_LISTED"),"")</f>
        <v/>
      </c>
      <c r="E26" s="18" t="str">
        <f>IF(B26&lt;&gt;"",IFERROR(VLOOKUP(B26,SignOnSheet!$D$5:$K$18,3,FALSE),"NON_LISTED"),"")</f>
        <v/>
      </c>
      <c r="F26" s="18" t="str">
        <f>IF(B26&lt;&gt;"",IFERROR(VLOOKUP(B26,SignOnSheet!$D$5:$K$18,4,FALSE),"NON_LISTED"),"")</f>
        <v/>
      </c>
      <c r="G26" s="18" t="str">
        <f>IF(B26&lt;&gt;"",IFERROR(VLOOKUP(B26,SignOnSheet!$D$5:$K$18,5,FALSE),"NON_LISTED"),"")</f>
        <v/>
      </c>
      <c r="H26" s="18" t="str">
        <f>IF(B26&lt;&gt;"",IFERROR(VLOOKUP(B26,SignOnSheet!$D$5:$K$18,6,FALSE),"NON_LISTED"),"")</f>
        <v/>
      </c>
      <c r="I26" s="39" t="str">
        <f>IF(B26&lt;&gt;"",IFERROR(VLOOKUP(B26,SignOnSheet!$D$5:$K$18,2,FALSE),"NON_LISTED"),"")</f>
        <v/>
      </c>
      <c r="J26" s="18" t="str">
        <f t="shared" si="0"/>
        <v/>
      </c>
      <c r="K26" s="19" t="str">
        <f t="shared" si="1"/>
        <v/>
      </c>
      <c r="L26" s="19" t="str">
        <f t="shared" si="2"/>
        <v/>
      </c>
      <c r="M26" s="18" t="str">
        <f>IF(ISTEXT(C26),SignOnSheet!$U$22+1,IF(C26&lt;&gt;"",IFERROR(IF(L26&gt;0,RANK(L26,IF(L$6:L$56&gt;0,L$6:L$56,),1)-COUNTIF(L$6:L$56,"=0"),IF(L26&lt;&gt;"",SignOnSheet!$U$22+1,0)),0),""))</f>
        <v/>
      </c>
      <c r="N26" s="20" t="e">
        <f>IF(#REF!=N$5,IF(L26="",MAX($L$6:$L$56)+1,L26),"")</f>
        <v>#REF!</v>
      </c>
      <c r="O26" s="20"/>
      <c r="P26" s="20"/>
      <c r="Q26" s="20"/>
      <c r="R26" s="18"/>
      <c r="S26" s="20"/>
      <c r="T26" s="18"/>
    </row>
    <row r="27" spans="1:20" x14ac:dyDescent="0.2">
      <c r="A27" s="17">
        <f t="shared" si="3"/>
        <v>22</v>
      </c>
      <c r="B27" s="11"/>
      <c r="C27" s="11"/>
      <c r="D27" s="17" t="str">
        <f>IF(B27&lt;&gt;"",IFERROR(VLOOKUP(B27,SignOnSheet!$D$5:$N$18,7,FALSE),"NON_LISTED"),"")</f>
        <v/>
      </c>
      <c r="E27" s="18" t="str">
        <f>IF(B27&lt;&gt;"",IFERROR(VLOOKUP(B27,SignOnSheet!$D$5:$K$18,3,FALSE),"NON_LISTED"),"")</f>
        <v/>
      </c>
      <c r="F27" s="18" t="str">
        <f>IF(B27&lt;&gt;"",IFERROR(VLOOKUP(B27,SignOnSheet!$D$5:$K$18,4,FALSE),"NON_LISTED"),"")</f>
        <v/>
      </c>
      <c r="G27" s="18" t="str">
        <f>IF(B27&lt;&gt;"",IFERROR(VLOOKUP(B27,SignOnSheet!$D$5:$K$18,5,FALSE),"NON_LISTED"),"")</f>
        <v/>
      </c>
      <c r="H27" s="18" t="str">
        <f>IF(B27&lt;&gt;"",IFERROR(VLOOKUP(B27,SignOnSheet!$D$5:$K$18,6,FALSE),"NON_LISTED"),"")</f>
        <v/>
      </c>
      <c r="I27" s="39" t="str">
        <f>IF(B27&lt;&gt;"",IFERROR(VLOOKUP(B27,SignOnSheet!$D$5:$K$18,2,FALSE),"NON_LISTED"),"")</f>
        <v/>
      </c>
      <c r="J27" s="18" t="str">
        <f t="shared" si="0"/>
        <v/>
      </c>
      <c r="K27" s="19" t="str">
        <f t="shared" si="1"/>
        <v/>
      </c>
      <c r="L27" s="19" t="str">
        <f t="shared" si="2"/>
        <v/>
      </c>
      <c r="M27" s="18" t="str">
        <f>IF(ISTEXT(C27),SignOnSheet!$U$22+1,IF(C27&lt;&gt;"",IFERROR(IF(L27&gt;0,RANK(L27,IF(L$6:L$56&gt;0,L$6:L$56,),1)-COUNTIF(L$6:L$56,"=0"),IF(L27&lt;&gt;"",SignOnSheet!$U$22+1,0)),0),""))</f>
        <v/>
      </c>
      <c r="N27" s="20" t="e">
        <f>IF(#REF!=N$5,IF(L27="",MAX($L$6:$L$56)+1,L27),"")</f>
        <v>#REF!</v>
      </c>
      <c r="O27" s="20"/>
      <c r="P27" s="20"/>
      <c r="Q27" s="20"/>
      <c r="R27" s="18"/>
      <c r="S27" s="20"/>
      <c r="T27" s="18"/>
    </row>
    <row r="28" spans="1:20" x14ac:dyDescent="0.2">
      <c r="A28" s="17">
        <f t="shared" si="3"/>
        <v>23</v>
      </c>
      <c r="B28" s="11"/>
      <c r="C28" s="11"/>
      <c r="D28" s="17" t="str">
        <f>IF(B28&lt;&gt;"",IFERROR(VLOOKUP(B28,SignOnSheet!$D$5:$N$18,7,FALSE),"NON_LISTED"),"")</f>
        <v/>
      </c>
      <c r="E28" s="18" t="str">
        <f>IF(B28&lt;&gt;"",IFERROR(VLOOKUP(B28,SignOnSheet!$D$5:$K$18,3,FALSE),"NON_LISTED"),"")</f>
        <v/>
      </c>
      <c r="F28" s="18" t="str">
        <f>IF(B28&lt;&gt;"",IFERROR(VLOOKUP(B28,SignOnSheet!$D$5:$K$18,4,FALSE),"NON_LISTED"),"")</f>
        <v/>
      </c>
      <c r="G28" s="18" t="str">
        <f>IF(B28&lt;&gt;"",IFERROR(VLOOKUP(B28,SignOnSheet!$D$5:$K$18,5,FALSE),"NON_LISTED"),"")</f>
        <v/>
      </c>
      <c r="H28" s="18" t="str">
        <f>IF(B28&lt;&gt;"",IFERROR(VLOOKUP(B28,SignOnSheet!$D$5:$K$18,6,FALSE),"NON_LISTED"),"")</f>
        <v/>
      </c>
      <c r="I28" s="39" t="str">
        <f>IF(B28&lt;&gt;"",IFERROR(VLOOKUP(B28,SignOnSheet!$D$5:$K$18,2,FALSE),"NON_LISTED"),"")</f>
        <v/>
      </c>
      <c r="J28" s="18" t="str">
        <f t="shared" si="0"/>
        <v/>
      </c>
      <c r="K28" s="19" t="str">
        <f t="shared" si="1"/>
        <v/>
      </c>
      <c r="L28" s="19" t="str">
        <f t="shared" si="2"/>
        <v/>
      </c>
      <c r="M28" s="18" t="str">
        <f>IF(ISTEXT(C28),SignOnSheet!$U$22+1,IF(C28&lt;&gt;"",IFERROR(IF(L28&gt;0,RANK(L28,IF(L$6:L$56&gt;0,L$6:L$56,),1)-COUNTIF(L$6:L$56,"=0"),IF(L28&lt;&gt;"",SignOnSheet!$U$22+1,0)),0),""))</f>
        <v/>
      </c>
      <c r="N28" s="20" t="e">
        <f>IF(#REF!=N$5,IF(L28="",MAX($L$6:$L$56)+1,L28),"")</f>
        <v>#REF!</v>
      </c>
      <c r="O28" s="20"/>
      <c r="P28" s="20"/>
      <c r="Q28" s="20"/>
      <c r="R28" s="18"/>
      <c r="S28" s="20"/>
      <c r="T28" s="18"/>
    </row>
    <row r="29" spans="1:20" x14ac:dyDescent="0.2">
      <c r="A29" s="17">
        <f t="shared" si="3"/>
        <v>24</v>
      </c>
      <c r="B29" s="11"/>
      <c r="C29" s="11"/>
      <c r="D29" s="17" t="str">
        <f>IF(B29&lt;&gt;"",IFERROR(VLOOKUP(B29,SignOnSheet!$D$5:$N$18,7,FALSE),"NON_LISTED"),"")</f>
        <v/>
      </c>
      <c r="E29" s="18" t="str">
        <f>IF(B29&lt;&gt;"",IFERROR(VLOOKUP(B29,SignOnSheet!$D$5:$K$18,3,FALSE),"NON_LISTED"),"")</f>
        <v/>
      </c>
      <c r="F29" s="18" t="str">
        <f>IF(B29&lt;&gt;"",IFERROR(VLOOKUP(B29,SignOnSheet!$D$5:$K$18,4,FALSE),"NON_LISTED"),"")</f>
        <v/>
      </c>
      <c r="G29" s="18" t="str">
        <f>IF(B29&lt;&gt;"",IFERROR(VLOOKUP(B29,SignOnSheet!$D$5:$K$18,5,FALSE),"NON_LISTED"),"")</f>
        <v/>
      </c>
      <c r="H29" s="18" t="str">
        <f>IF(B29&lt;&gt;"",IFERROR(VLOOKUP(B29,SignOnSheet!$D$5:$K$18,6,FALSE),"NON_LISTED"),"")</f>
        <v/>
      </c>
      <c r="I29" s="39" t="str">
        <f>IF(B29&lt;&gt;"",IFERROR(VLOOKUP(B29,SignOnSheet!$D$5:$K$18,2,FALSE),"NON_LISTED"),"")</f>
        <v/>
      </c>
      <c r="J29" s="18" t="str">
        <f t="shared" si="0"/>
        <v/>
      </c>
      <c r="K29" s="19" t="str">
        <f t="shared" si="1"/>
        <v/>
      </c>
      <c r="L29" s="19" t="str">
        <f t="shared" si="2"/>
        <v/>
      </c>
      <c r="M29" s="18" t="str">
        <f>IF(ISTEXT(C29),SignOnSheet!$U$22+1,IF(C29&lt;&gt;"",IFERROR(IF(L29&gt;0,RANK(L29,IF(L$6:L$56&gt;0,L$6:L$56,),1)-COUNTIF(L$6:L$56,"=0"),IF(L29&lt;&gt;"",SignOnSheet!$U$22+1,0)),0),""))</f>
        <v/>
      </c>
      <c r="N29" s="20" t="e">
        <f>IF(#REF!=N$5,IF(L29="",MAX($L$6:$L$56)+1,L29),"")</f>
        <v>#REF!</v>
      </c>
      <c r="O29" s="20"/>
      <c r="P29" s="20"/>
      <c r="Q29" s="20"/>
      <c r="R29" s="18"/>
      <c r="S29" s="20"/>
      <c r="T29" s="18"/>
    </row>
    <row r="30" spans="1:20" x14ac:dyDescent="0.2">
      <c r="A30" s="17">
        <f t="shared" si="3"/>
        <v>25</v>
      </c>
      <c r="B30" s="11"/>
      <c r="C30" s="11"/>
      <c r="D30" s="17" t="str">
        <f>IF(B30&lt;&gt;"",IFERROR(VLOOKUP(B30,SignOnSheet!$D$5:$N$18,7,FALSE),"NON_LISTED"),"")</f>
        <v/>
      </c>
      <c r="E30" s="18" t="str">
        <f>IF(B30&lt;&gt;"",IFERROR(VLOOKUP(B30,SignOnSheet!$D$5:$K$18,3,FALSE),"NON_LISTED"),"")</f>
        <v/>
      </c>
      <c r="F30" s="18" t="str">
        <f>IF(B30&lt;&gt;"",IFERROR(VLOOKUP(B30,SignOnSheet!$D$5:$K$18,4,FALSE),"NON_LISTED"),"")</f>
        <v/>
      </c>
      <c r="G30" s="18" t="str">
        <f>IF(B30&lt;&gt;"",IFERROR(VLOOKUP(B30,SignOnSheet!$D$5:$K$18,5,FALSE),"NON_LISTED"),"")</f>
        <v/>
      </c>
      <c r="H30" s="18" t="str">
        <f>IF(B30&lt;&gt;"",IFERROR(VLOOKUP(B30,SignOnSheet!$D$5:$K$18,6,FALSE),"NON_LISTED"),"")</f>
        <v/>
      </c>
      <c r="I30" s="39" t="str">
        <f>IF(B30&lt;&gt;"",IFERROR(VLOOKUP(B30,SignOnSheet!$D$5:$K$18,2,FALSE),"NON_LISTED"),"")</f>
        <v/>
      </c>
      <c r="J30" s="18" t="str">
        <f t="shared" si="0"/>
        <v/>
      </c>
      <c r="K30" s="19" t="str">
        <f t="shared" si="1"/>
        <v/>
      </c>
      <c r="L30" s="19" t="str">
        <f t="shared" si="2"/>
        <v/>
      </c>
      <c r="M30" s="18" t="str">
        <f>IF(ISTEXT(C30),SignOnSheet!$U$22+1,IF(C30&lt;&gt;"",IFERROR(IF(L30&gt;0,RANK(L30,IF(L$6:L$56&gt;0,L$6:L$56,),1)-COUNTIF(L$6:L$56,"=0"),IF(L30&lt;&gt;"",SignOnSheet!$U$22+1,0)),0),""))</f>
        <v/>
      </c>
      <c r="N30" s="20" t="e">
        <f>IF(#REF!=N$5,IF(L30="",MAX($L$6:$L$56)+1,L30),"")</f>
        <v>#REF!</v>
      </c>
      <c r="O30" s="20"/>
      <c r="P30" s="20"/>
      <c r="Q30" s="20"/>
      <c r="R30" s="18"/>
      <c r="S30" s="20"/>
      <c r="T30" s="18"/>
    </row>
    <row r="31" spans="1:20" x14ac:dyDescent="0.2">
      <c r="A31" s="17">
        <f t="shared" si="3"/>
        <v>26</v>
      </c>
      <c r="B31" s="11"/>
      <c r="C31" s="11"/>
      <c r="D31" s="17" t="str">
        <f>IF(B31&lt;&gt;"",IFERROR(VLOOKUP(B31,SignOnSheet!$D$5:$N$18,7,FALSE),"NON_LISTED"),"")</f>
        <v/>
      </c>
      <c r="E31" s="18" t="str">
        <f>IF(B31&lt;&gt;"",IFERROR(VLOOKUP(B31,SignOnSheet!$D$5:$K$18,3,FALSE),"NON_LISTED"),"")</f>
        <v/>
      </c>
      <c r="F31" s="18" t="str">
        <f>IF(B31&lt;&gt;"",IFERROR(VLOOKUP(B31,SignOnSheet!$D$5:$K$18,4,FALSE),"NON_LISTED"),"")</f>
        <v/>
      </c>
      <c r="G31" s="18" t="str">
        <f>IF(B31&lt;&gt;"",IFERROR(VLOOKUP(B31,SignOnSheet!$D$5:$K$18,5,FALSE),"NON_LISTED"),"")</f>
        <v/>
      </c>
      <c r="H31" s="18" t="str">
        <f>IF(B31&lt;&gt;"",IFERROR(VLOOKUP(B31,SignOnSheet!$D$5:$K$18,6,FALSE),"NON_LISTED"),"")</f>
        <v/>
      </c>
      <c r="I31" s="39" t="str">
        <f>IF(B31&lt;&gt;"",IFERROR(VLOOKUP(B31,SignOnSheet!$D$5:$K$18,2,FALSE),"NON_LISTED"),"")</f>
        <v/>
      </c>
      <c r="J31" s="18" t="str">
        <f t="shared" si="0"/>
        <v/>
      </c>
      <c r="K31" s="19" t="str">
        <f t="shared" si="1"/>
        <v/>
      </c>
      <c r="L31" s="19" t="str">
        <f t="shared" si="2"/>
        <v/>
      </c>
      <c r="M31" s="18" t="str">
        <f>IF(ISTEXT(C31),SignOnSheet!$U$22+1,IF(C31&lt;&gt;"",IFERROR(IF(L31&gt;0,RANK(L31,IF(L$6:L$56&gt;0,L$6:L$56,),1)-COUNTIF(L$6:L$56,"=0"),IF(L31&lt;&gt;"",SignOnSheet!$U$22+1,0)),0),""))</f>
        <v/>
      </c>
      <c r="N31" s="20" t="e">
        <f>IF(#REF!=N$5,IF(L31="",MAX($L$6:$L$56)+1,L31),"")</f>
        <v>#REF!</v>
      </c>
      <c r="O31" s="20"/>
      <c r="P31" s="20"/>
      <c r="Q31" s="20"/>
      <c r="R31" s="18"/>
      <c r="S31" s="20"/>
      <c r="T31" s="18"/>
    </row>
    <row r="32" spans="1:20" x14ac:dyDescent="0.2">
      <c r="A32" s="17">
        <f t="shared" si="3"/>
        <v>27</v>
      </c>
      <c r="B32" s="11"/>
      <c r="C32" s="11"/>
      <c r="D32" s="17" t="str">
        <f>IF(B32&lt;&gt;"",IFERROR(VLOOKUP(B32,SignOnSheet!$D$5:$N$18,7,FALSE),"NON_LISTED"),"")</f>
        <v/>
      </c>
      <c r="E32" s="18" t="str">
        <f>IF(B32&lt;&gt;"",IFERROR(VLOOKUP(B32,SignOnSheet!$D$5:$K$18,3,FALSE),"NON_LISTED"),"")</f>
        <v/>
      </c>
      <c r="F32" s="18" t="str">
        <f>IF(B32&lt;&gt;"",IFERROR(VLOOKUP(B32,SignOnSheet!$D$5:$K$18,4,FALSE),"NON_LISTED"),"")</f>
        <v/>
      </c>
      <c r="G32" s="18" t="str">
        <f>IF(B32&lt;&gt;"",IFERROR(VLOOKUP(B32,SignOnSheet!$D$5:$K$18,5,FALSE),"NON_LISTED"),"")</f>
        <v/>
      </c>
      <c r="H32" s="18" t="str">
        <f>IF(B32&lt;&gt;"",IFERROR(VLOOKUP(B32,SignOnSheet!$D$5:$K$18,6,FALSE),"NON_LISTED"),"")</f>
        <v/>
      </c>
      <c r="I32" s="39" t="str">
        <f>IF(B32&lt;&gt;"",IFERROR(VLOOKUP(B32,SignOnSheet!$D$5:$K$18,2,FALSE),"NON_LISTED"),"")</f>
        <v/>
      </c>
      <c r="J32" s="18" t="str">
        <f t="shared" si="0"/>
        <v/>
      </c>
      <c r="K32" s="19" t="str">
        <f t="shared" si="1"/>
        <v/>
      </c>
      <c r="L32" s="19" t="str">
        <f t="shared" si="2"/>
        <v/>
      </c>
      <c r="M32" s="18" t="str">
        <f>IF(ISTEXT(C32),SignOnSheet!$U$22+1,IF(C32&lt;&gt;"",IFERROR(IF(L32&gt;0,RANK(L32,IF(L$6:L$56&gt;0,L$6:L$56,),1)-COUNTIF(L$6:L$56,"=0"),IF(L32&lt;&gt;"",SignOnSheet!$U$22+1,0)),0),""))</f>
        <v/>
      </c>
      <c r="N32" s="20" t="e">
        <f>IF(#REF!=N$5,IF(L32="",MAX($L$6:$L$56)+1,L32),"")</f>
        <v>#REF!</v>
      </c>
      <c r="O32" s="20"/>
      <c r="P32" s="20"/>
      <c r="Q32" s="20"/>
      <c r="R32" s="18"/>
      <c r="S32" s="20"/>
      <c r="T32" s="18"/>
    </row>
    <row r="33" spans="1:20" x14ac:dyDescent="0.2">
      <c r="A33" s="17">
        <f t="shared" si="3"/>
        <v>28</v>
      </c>
      <c r="B33" s="11"/>
      <c r="C33" s="11"/>
      <c r="D33" s="17" t="str">
        <f>IF(B33&lt;&gt;"",IFERROR(VLOOKUP(B33,SignOnSheet!$D$5:$N$18,7,FALSE),"NON_LISTED"),"")</f>
        <v/>
      </c>
      <c r="E33" s="18" t="str">
        <f>IF(B33&lt;&gt;"",IFERROR(VLOOKUP(B33,SignOnSheet!$D$5:$K$18,3,FALSE),"NON_LISTED"),"")</f>
        <v/>
      </c>
      <c r="F33" s="18" t="str">
        <f>IF(B33&lt;&gt;"",IFERROR(VLOOKUP(B33,SignOnSheet!$D$5:$K$18,4,FALSE),"NON_LISTED"),"")</f>
        <v/>
      </c>
      <c r="G33" s="18" t="str">
        <f>IF(B33&lt;&gt;"",IFERROR(VLOOKUP(B33,SignOnSheet!$D$5:$K$18,5,FALSE),"NON_LISTED"),"")</f>
        <v/>
      </c>
      <c r="H33" s="18" t="str">
        <f>IF(B33&lt;&gt;"",IFERROR(VLOOKUP(B33,SignOnSheet!$D$5:$K$18,6,FALSE),"NON_LISTED"),"")</f>
        <v/>
      </c>
      <c r="I33" s="39" t="str">
        <f>IF(B33&lt;&gt;"",IFERROR(VLOOKUP(B33,SignOnSheet!$D$5:$K$18,2,FALSE),"NON_LISTED"),"")</f>
        <v/>
      </c>
      <c r="J33" s="18" t="str">
        <f t="shared" si="0"/>
        <v/>
      </c>
      <c r="K33" s="19" t="str">
        <f t="shared" si="1"/>
        <v/>
      </c>
      <c r="L33" s="19" t="str">
        <f t="shared" si="2"/>
        <v/>
      </c>
      <c r="M33" s="18" t="str">
        <f>IF(ISTEXT(C33),SignOnSheet!$U$22+1,IF(C33&lt;&gt;"",IFERROR(IF(L33&gt;0,RANK(L33,IF(L$6:L$56&gt;0,L$6:L$56,),1)-COUNTIF(L$6:L$56,"=0"),IF(L33&lt;&gt;"",SignOnSheet!$U$22+1,0)),0),""))</f>
        <v/>
      </c>
      <c r="N33" s="20" t="e">
        <f>IF(#REF!=N$5,IF(L33="",MAX($L$6:$L$56)+1,L33),"")</f>
        <v>#REF!</v>
      </c>
      <c r="O33" s="20"/>
      <c r="P33" s="20"/>
      <c r="Q33" s="20"/>
      <c r="R33" s="18"/>
      <c r="S33" s="20"/>
      <c r="T33" s="18"/>
    </row>
    <row r="34" spans="1:20" x14ac:dyDescent="0.2">
      <c r="A34" s="17">
        <f t="shared" si="3"/>
        <v>29</v>
      </c>
      <c r="B34" s="11"/>
      <c r="C34" s="11"/>
      <c r="D34" s="17" t="str">
        <f>IF(B34&lt;&gt;"",IFERROR(VLOOKUP(B34,SignOnSheet!$D$5:$N$18,7,FALSE),"NON_LISTED"),"")</f>
        <v/>
      </c>
      <c r="E34" s="18" t="str">
        <f>IF(B34&lt;&gt;"",IFERROR(VLOOKUP(B34,SignOnSheet!$D$5:$K$18,3,FALSE),"NON_LISTED"),"")</f>
        <v/>
      </c>
      <c r="F34" s="18" t="str">
        <f>IF(B34&lt;&gt;"",IFERROR(VLOOKUP(B34,SignOnSheet!$D$5:$K$18,4,FALSE),"NON_LISTED"),"")</f>
        <v/>
      </c>
      <c r="G34" s="18" t="str">
        <f>IF(B34&lt;&gt;"",IFERROR(VLOOKUP(B34,SignOnSheet!$D$5:$K$18,5,FALSE),"NON_LISTED"),"")</f>
        <v/>
      </c>
      <c r="H34" s="18" t="str">
        <f>IF(B34&lt;&gt;"",IFERROR(VLOOKUP(B34,SignOnSheet!$D$5:$K$18,6,FALSE),"NON_LISTED"),"")</f>
        <v/>
      </c>
      <c r="I34" s="39" t="str">
        <f>IF(B34&lt;&gt;"",IFERROR(VLOOKUP(B34,SignOnSheet!$D$5:$K$18,2,FALSE),"NON_LISTED"),"")</f>
        <v/>
      </c>
      <c r="J34" s="18" t="str">
        <f t="shared" si="0"/>
        <v/>
      </c>
      <c r="K34" s="19" t="str">
        <f t="shared" si="1"/>
        <v/>
      </c>
      <c r="L34" s="19" t="str">
        <f t="shared" si="2"/>
        <v/>
      </c>
      <c r="M34" s="18" t="str">
        <f>IF(ISTEXT(C34),SignOnSheet!$U$22+1,IF(C34&lt;&gt;"",IFERROR(IF(L34&gt;0,RANK(L34,IF(L$6:L$56&gt;0,L$6:L$56,),1)-COUNTIF(L$6:L$56,"=0"),IF(L34&lt;&gt;"",SignOnSheet!$U$22+1,0)),0),""))</f>
        <v/>
      </c>
      <c r="N34" s="20" t="e">
        <f>IF(#REF!=N$5,IF(L34="",MAX($L$6:$L$56)+1,L34),"")</f>
        <v>#REF!</v>
      </c>
      <c r="O34" s="20"/>
      <c r="P34" s="20"/>
      <c r="Q34" s="20"/>
      <c r="R34" s="18"/>
      <c r="S34" s="20"/>
      <c r="T34" s="18"/>
    </row>
    <row r="35" spans="1:20" x14ac:dyDescent="0.2">
      <c r="A35" s="17">
        <f t="shared" si="3"/>
        <v>30</v>
      </c>
      <c r="B35" s="11"/>
      <c r="C35" s="11"/>
      <c r="D35" s="17" t="str">
        <f>IF(B35&lt;&gt;"",IFERROR(VLOOKUP(B35,SignOnSheet!$D$5:$N$18,7,FALSE),"NON_LISTED"),"")</f>
        <v/>
      </c>
      <c r="E35" s="18" t="str">
        <f>IF(B35&lt;&gt;"",IFERROR(VLOOKUP(B35,SignOnSheet!$D$5:$K$18,3,FALSE),"NON_LISTED"),"")</f>
        <v/>
      </c>
      <c r="F35" s="18" t="str">
        <f>IF(B35&lt;&gt;"",IFERROR(VLOOKUP(B35,SignOnSheet!$D$5:$K$18,4,FALSE),"NON_LISTED"),"")</f>
        <v/>
      </c>
      <c r="G35" s="18" t="str">
        <f>IF(B35&lt;&gt;"",IFERROR(VLOOKUP(B35,SignOnSheet!$D$5:$K$18,5,FALSE),"NON_LISTED"),"")</f>
        <v/>
      </c>
      <c r="H35" s="18" t="str">
        <f>IF(B35&lt;&gt;"",IFERROR(VLOOKUP(B35,SignOnSheet!$D$5:$K$18,6,FALSE),"NON_LISTED"),"")</f>
        <v/>
      </c>
      <c r="I35" s="39" t="str">
        <f>IF(B35&lt;&gt;"",IFERROR(VLOOKUP(B35,SignOnSheet!$D$5:$K$18,2,FALSE),"NON_LISTED"),"")</f>
        <v/>
      </c>
      <c r="J35" s="18" t="str">
        <f t="shared" si="0"/>
        <v/>
      </c>
      <c r="K35" s="19" t="str">
        <f t="shared" si="1"/>
        <v/>
      </c>
      <c r="L35" s="19" t="str">
        <f t="shared" si="2"/>
        <v/>
      </c>
      <c r="M35" s="18" t="str">
        <f>IF(ISTEXT(C35),SignOnSheet!$U$22+1,IF(C35&lt;&gt;"",IFERROR(IF(L35&gt;0,RANK(L35,IF(L$6:L$56&gt;0,L$6:L$56,),1)-COUNTIF(L$6:L$56,"=0"),IF(L35&lt;&gt;"",SignOnSheet!$U$22+1,0)),0),""))</f>
        <v/>
      </c>
      <c r="N35" s="20" t="e">
        <f>IF(#REF!=N$5,IF(L35="",MAX($L$6:$L$56)+1,L35),"")</f>
        <v>#REF!</v>
      </c>
      <c r="O35" s="20"/>
      <c r="P35" s="20"/>
      <c r="Q35" s="20"/>
      <c r="R35" s="18"/>
      <c r="S35" s="20"/>
      <c r="T35" s="18"/>
    </row>
    <row r="36" spans="1:20" x14ac:dyDescent="0.2">
      <c r="A36" s="17">
        <f t="shared" si="3"/>
        <v>31</v>
      </c>
      <c r="B36" s="11"/>
      <c r="C36" s="11"/>
      <c r="D36" s="17" t="str">
        <f>IF(B36&lt;&gt;"",IFERROR(VLOOKUP(B36,SignOnSheet!$D$5:$N$18,7,FALSE),"NON_LISTED"),"")</f>
        <v/>
      </c>
      <c r="E36" s="18" t="str">
        <f>IF(B36&lt;&gt;"",IFERROR(VLOOKUP(B36,SignOnSheet!$D$5:$K$18,3,FALSE),"NON_LISTED"),"")</f>
        <v/>
      </c>
      <c r="F36" s="18" t="str">
        <f>IF(B36&lt;&gt;"",IFERROR(VLOOKUP(B36,SignOnSheet!$D$5:$K$18,4,FALSE),"NON_LISTED"),"")</f>
        <v/>
      </c>
      <c r="G36" s="18" t="str">
        <f>IF(B36&lt;&gt;"",IFERROR(VLOOKUP(B36,SignOnSheet!$D$5:$K$18,5,FALSE),"NON_LISTED"),"")</f>
        <v/>
      </c>
      <c r="H36" s="18" t="str">
        <f>IF(B36&lt;&gt;"",IFERROR(VLOOKUP(B36,SignOnSheet!$D$5:$K$18,6,FALSE),"NON_LISTED"),"")</f>
        <v/>
      </c>
      <c r="I36" s="39" t="str">
        <f>IF(B36&lt;&gt;"",IFERROR(VLOOKUP(B36,SignOnSheet!$D$5:$K$18,2,FALSE),"NON_LISTED"),"")</f>
        <v/>
      </c>
      <c r="J36" s="18" t="str">
        <f t="shared" si="0"/>
        <v/>
      </c>
      <c r="K36" s="19" t="str">
        <f t="shared" si="1"/>
        <v/>
      </c>
      <c r="L36" s="19" t="str">
        <f t="shared" si="2"/>
        <v/>
      </c>
      <c r="M36" s="18" t="str">
        <f>IF(ISTEXT(C36),SignOnSheet!$U$22+1,IF(C36&lt;&gt;"",IFERROR(IF(L36&gt;0,RANK(L36,IF(L$6:L$56&gt;0,L$6:L$56,),1)-COUNTIF(L$6:L$56,"=0"),IF(L36&lt;&gt;"",SignOnSheet!$U$22+1,0)),0),""))</f>
        <v/>
      </c>
      <c r="N36" s="20" t="e">
        <f>IF(#REF!=N$5,IF(L36="",MAX($L$6:$L$56)+1,L36),"")</f>
        <v>#REF!</v>
      </c>
      <c r="O36" s="20" t="str">
        <f t="shared" ref="O36:O56" si="4">IFERROR(IF(L36&lt;&gt;"",L36/I36,""),"")</f>
        <v/>
      </c>
      <c r="P36" s="20" t="str">
        <f t="shared" ref="P36:P56" si="5">IF(LEFT(B37,1)="D",COUNTA($C$6:$C$56)+1,IF(C37&lt;&gt;"",IFERROR(IF(O36&gt;0,RANK(O36,IF(O$6:O$56&gt;0,O$6:O$56,),1)-COUNTIF(O$6:O$56,"=0"),IF(O36&lt;&gt;"",COUNT($C$6:$C$56)+1,0)),0),""))</f>
        <v/>
      </c>
      <c r="Q36" s="20"/>
      <c r="R36" s="18"/>
      <c r="S36" s="20"/>
      <c r="T36" s="18"/>
    </row>
    <row r="37" spans="1:20" x14ac:dyDescent="0.2">
      <c r="A37" s="17">
        <f t="shared" si="3"/>
        <v>32</v>
      </c>
      <c r="B37" s="11"/>
      <c r="C37" s="11"/>
      <c r="D37" s="17" t="str">
        <f>IF(B37&lt;&gt;"",IFERROR(VLOOKUP(B37,SignOnSheet!$D$5:$N$18,7,FALSE),"NON_LISTED"),"")</f>
        <v/>
      </c>
      <c r="E37" s="18" t="str">
        <f>IF(B37&lt;&gt;"",IFERROR(VLOOKUP(B37,SignOnSheet!$D$5:$K$18,3,FALSE),"NON_LISTED"),"")</f>
        <v/>
      </c>
      <c r="F37" s="18" t="str">
        <f>IF(B37&lt;&gt;"",IFERROR(VLOOKUP(B37,SignOnSheet!$D$5:$K$18,4,FALSE),"NON_LISTED"),"")</f>
        <v/>
      </c>
      <c r="G37" s="18" t="str">
        <f>IF(B37&lt;&gt;"",IFERROR(VLOOKUP(B37,SignOnSheet!$D$5:$K$18,5,FALSE),"NON_LISTED"),"")</f>
        <v/>
      </c>
      <c r="H37" s="18" t="str">
        <f>IF(B37&lt;&gt;"",IFERROR(VLOOKUP(B37,SignOnSheet!$D$5:$K$18,6,FALSE),"NON_LISTED"),"")</f>
        <v/>
      </c>
      <c r="I37" s="39" t="str">
        <f>IF(B37&lt;&gt;"",IFERROR(VLOOKUP(B37,SignOnSheet!$D$5:$K$18,2,FALSE),"NON_LISTED"),"")</f>
        <v/>
      </c>
      <c r="J37" s="18" t="str">
        <f t="shared" si="0"/>
        <v/>
      </c>
      <c r="K37" s="19" t="str">
        <f t="shared" si="1"/>
        <v/>
      </c>
      <c r="L37" s="19" t="str">
        <f t="shared" si="2"/>
        <v/>
      </c>
      <c r="M37" s="18" t="str">
        <f>IF(ISTEXT(C37),SignOnSheet!$U$22+1,IF(C37&lt;&gt;"",IFERROR(IF(L37&gt;0,RANK(L37,IF(L$6:L$56&gt;0,L$6:L$56,),1)-COUNTIF(L$6:L$56,"=0"),IF(L37&lt;&gt;"",SignOnSheet!$U$22+1,0)),0),""))</f>
        <v/>
      </c>
      <c r="N37" s="20" t="e">
        <f>IF(#REF!=N$5,IF(L37="",MAX($L$6:$L$56)+1,L37),"")</f>
        <v>#REF!</v>
      </c>
      <c r="O37" s="20" t="str">
        <f t="shared" si="4"/>
        <v/>
      </c>
      <c r="P37" s="20" t="str">
        <f t="shared" si="5"/>
        <v/>
      </c>
      <c r="Q37" s="20"/>
      <c r="R37" s="18"/>
      <c r="S37" s="20"/>
      <c r="T37" s="18"/>
    </row>
    <row r="38" spans="1:20" x14ac:dyDescent="0.2">
      <c r="A38" s="17">
        <f t="shared" si="3"/>
        <v>33</v>
      </c>
      <c r="B38" s="11"/>
      <c r="C38" s="11"/>
      <c r="D38" s="17" t="str">
        <f>IF(B38&lt;&gt;"",IFERROR(VLOOKUP(B38,SignOnSheet!$D$5:$N$18,7,FALSE),"NON_LISTED"),"")</f>
        <v/>
      </c>
      <c r="E38" s="18" t="str">
        <f>IF(B38&lt;&gt;"",IFERROR(VLOOKUP(B38,SignOnSheet!$D$5:$K$18,3,FALSE),"NON_LISTED"),"")</f>
        <v/>
      </c>
      <c r="F38" s="18" t="str">
        <f>IF(B38&lt;&gt;"",IFERROR(VLOOKUP(B38,SignOnSheet!$D$5:$K$18,4,FALSE),"NON_LISTED"),"")</f>
        <v/>
      </c>
      <c r="G38" s="18" t="str">
        <f>IF(B38&lt;&gt;"",IFERROR(VLOOKUP(B38,SignOnSheet!$D$5:$K$18,5,FALSE),"NON_LISTED"),"")</f>
        <v/>
      </c>
      <c r="H38" s="18" t="str">
        <f>IF(B38&lt;&gt;"",IFERROR(VLOOKUP(B38,SignOnSheet!$D$5:$K$18,6,FALSE),"NON_LISTED"),"")</f>
        <v/>
      </c>
      <c r="I38" s="39" t="str">
        <f>IF(B38&lt;&gt;"",IFERROR(VLOOKUP(B38,SignOnSheet!$D$5:$K$18,2,FALSE),"NON_LISTED"),"")</f>
        <v/>
      </c>
      <c r="J38" s="18" t="str">
        <f t="shared" si="0"/>
        <v/>
      </c>
      <c r="K38" s="19" t="str">
        <f t="shared" si="1"/>
        <v/>
      </c>
      <c r="L38" s="19" t="str">
        <f t="shared" si="2"/>
        <v/>
      </c>
      <c r="M38" s="18" t="str">
        <f>IF(ISTEXT(C38),SignOnSheet!$U$22+1,IF(C38&lt;&gt;"",IFERROR(IF(L38&gt;0,RANK(L38,IF(L$6:L$56&gt;0,L$6:L$56,),1)-COUNTIF(L$6:L$56,"=0"),IF(L38&lt;&gt;"",SignOnSheet!$U$22+1,0)),0),""))</f>
        <v/>
      </c>
      <c r="N38" s="20" t="e">
        <f>IF(#REF!=N$5,IF(L38="",MAX($L$6:$L$56)+1,L38),"")</f>
        <v>#REF!</v>
      </c>
      <c r="O38" s="20" t="str">
        <f t="shared" si="4"/>
        <v/>
      </c>
      <c r="P38" s="20" t="str">
        <f t="shared" si="5"/>
        <v/>
      </c>
      <c r="Q38" s="20"/>
      <c r="R38" s="18"/>
      <c r="S38" s="20"/>
      <c r="T38" s="18"/>
    </row>
    <row r="39" spans="1:20" x14ac:dyDescent="0.2">
      <c r="A39" s="17">
        <f t="shared" si="3"/>
        <v>34</v>
      </c>
      <c r="B39" s="11"/>
      <c r="C39" s="11"/>
      <c r="D39" s="17" t="str">
        <f>IF(B39&lt;&gt;"",IFERROR(VLOOKUP(B39,SignOnSheet!$D$5:$N$18,7,FALSE),"NON_LISTED"),"")</f>
        <v/>
      </c>
      <c r="E39" s="18" t="str">
        <f>IF(B39&lt;&gt;"",IFERROR(VLOOKUP(B39,SignOnSheet!$D$5:$K$18,3,FALSE),"NON_LISTED"),"")</f>
        <v/>
      </c>
      <c r="F39" s="18" t="str">
        <f>IF(B39&lt;&gt;"",IFERROR(VLOOKUP(B39,SignOnSheet!$D$5:$K$18,4,FALSE),"NON_LISTED"),"")</f>
        <v/>
      </c>
      <c r="G39" s="18" t="str">
        <f>IF(B39&lt;&gt;"",IFERROR(VLOOKUP(B39,SignOnSheet!$D$5:$K$18,5,FALSE),"NON_LISTED"),"")</f>
        <v/>
      </c>
      <c r="H39" s="18" t="str">
        <f>IF(B39&lt;&gt;"",IFERROR(VLOOKUP(B39,SignOnSheet!$D$5:$K$18,6,FALSE),"NON_LISTED"),"")</f>
        <v/>
      </c>
      <c r="I39" s="39" t="str">
        <f>IF(B39&lt;&gt;"",IFERROR(VLOOKUP(B39,SignOnSheet!$D$5:$K$18,2,FALSE),"NON_LISTED"),"")</f>
        <v/>
      </c>
      <c r="J39" s="18" t="str">
        <f t="shared" si="0"/>
        <v/>
      </c>
      <c r="K39" s="19" t="str">
        <f t="shared" si="1"/>
        <v/>
      </c>
      <c r="L39" s="19" t="str">
        <f t="shared" si="2"/>
        <v/>
      </c>
      <c r="M39" s="18" t="str">
        <f>IF(ISTEXT(C39),SignOnSheet!$U$22+1,IF(C39&lt;&gt;"",IFERROR(IF(L39&gt;0,RANK(L39,IF(L$6:L$56&gt;0,L$6:L$56,),1)-COUNTIF(L$6:L$56,"=0"),IF(L39&lt;&gt;"",SignOnSheet!$U$22+1,0)),0),""))</f>
        <v/>
      </c>
      <c r="N39" s="20" t="e">
        <f>IF(#REF!=N$5,IF(L39="",MAX($L$6:$L$56)+1,L39),"")</f>
        <v>#REF!</v>
      </c>
      <c r="O39" s="20" t="str">
        <f t="shared" si="4"/>
        <v/>
      </c>
      <c r="P39" s="20" t="str">
        <f t="shared" si="5"/>
        <v/>
      </c>
      <c r="Q39" s="20"/>
      <c r="R39" s="18"/>
      <c r="S39" s="20"/>
      <c r="T39" s="18"/>
    </row>
    <row r="40" spans="1:20" x14ac:dyDescent="0.2">
      <c r="A40" s="17">
        <f t="shared" si="3"/>
        <v>35</v>
      </c>
      <c r="B40" s="11"/>
      <c r="C40" s="11"/>
      <c r="D40" s="17" t="str">
        <f>IF(B40&lt;&gt;"",IFERROR(VLOOKUP(B40,SignOnSheet!$D$5:$N$18,7,FALSE),"NON_LISTED"),"")</f>
        <v/>
      </c>
      <c r="E40" s="18" t="str">
        <f>IF(B40&lt;&gt;"",IFERROR(VLOOKUP(B40,SignOnSheet!$D$5:$K$18,3,FALSE),"NON_LISTED"),"")</f>
        <v/>
      </c>
      <c r="F40" s="18" t="str">
        <f>IF(B40&lt;&gt;"",IFERROR(VLOOKUP(B40,SignOnSheet!$D$5:$K$18,4,FALSE),"NON_LISTED"),"")</f>
        <v/>
      </c>
      <c r="G40" s="18" t="str">
        <f>IF(B40&lt;&gt;"",IFERROR(VLOOKUP(B40,SignOnSheet!$D$5:$K$18,5,FALSE),"NON_LISTED"),"")</f>
        <v/>
      </c>
      <c r="H40" s="18" t="str">
        <f>IF(B40&lt;&gt;"",IFERROR(VLOOKUP(B40,SignOnSheet!$D$5:$K$18,6,FALSE),"NON_LISTED"),"")</f>
        <v/>
      </c>
      <c r="I40" s="39" t="str">
        <f>IF(B40&lt;&gt;"",IFERROR(VLOOKUP(B40,SignOnSheet!$D$5:$K$18,2,FALSE),"NON_LISTED"),"")</f>
        <v/>
      </c>
      <c r="J40" s="18" t="str">
        <f t="shared" si="0"/>
        <v/>
      </c>
      <c r="K40" s="19" t="str">
        <f t="shared" si="1"/>
        <v/>
      </c>
      <c r="L40" s="19" t="str">
        <f t="shared" si="2"/>
        <v/>
      </c>
      <c r="M40" s="18" t="str">
        <f>IF(ISTEXT(C40),SignOnSheet!$U$22+1,IF(C40&lt;&gt;"",IFERROR(IF(L40&gt;0,RANK(L40,IF(L$6:L$56&gt;0,L$6:L$56,),1)-COUNTIF(L$6:L$56,"=0"),IF(L40&lt;&gt;"",SignOnSheet!$U$22+1,0)),0),""))</f>
        <v/>
      </c>
      <c r="N40" s="20" t="e">
        <f>IF(#REF!=N$5,IF(L40="",MAX($L$6:$L$56)+1,L40),"")</f>
        <v>#REF!</v>
      </c>
      <c r="O40" s="20" t="str">
        <f t="shared" si="4"/>
        <v/>
      </c>
      <c r="P40" s="20" t="str">
        <f t="shared" si="5"/>
        <v/>
      </c>
      <c r="Q40" s="20"/>
      <c r="R40" s="18"/>
      <c r="S40" s="20"/>
      <c r="T40" s="18"/>
    </row>
    <row r="41" spans="1:20" x14ac:dyDescent="0.2">
      <c r="A41" s="17">
        <f t="shared" si="3"/>
        <v>36</v>
      </c>
      <c r="B41" s="11"/>
      <c r="C41" s="11"/>
      <c r="D41" s="17" t="str">
        <f>IF(B41&lt;&gt;"",IFERROR(VLOOKUP(B41,SignOnSheet!$D$5:$N$18,7,FALSE),"NON_LISTED"),"")</f>
        <v/>
      </c>
      <c r="E41" s="18" t="str">
        <f>IF(B41&lt;&gt;"",IFERROR(VLOOKUP(B41,SignOnSheet!$D$5:$K$18,3,FALSE),"NON_LISTED"),"")</f>
        <v/>
      </c>
      <c r="F41" s="18" t="str">
        <f>IF(B41&lt;&gt;"",IFERROR(VLOOKUP(B41,SignOnSheet!$D$5:$K$18,4,FALSE),"NON_LISTED"),"")</f>
        <v/>
      </c>
      <c r="G41" s="18" t="str">
        <f>IF(B41&lt;&gt;"",IFERROR(VLOOKUP(B41,SignOnSheet!$D$5:$K$18,5,FALSE),"NON_LISTED"),"")</f>
        <v/>
      </c>
      <c r="H41" s="18" t="str">
        <f>IF(B41&lt;&gt;"",IFERROR(VLOOKUP(B41,SignOnSheet!$D$5:$K$18,6,FALSE),"NON_LISTED"),"")</f>
        <v/>
      </c>
      <c r="I41" s="27" t="str">
        <f>IF(B41&lt;&gt;"",IFERROR(VLOOKUP(B41,SignOnSheet!$D$5:$K$18,2,FALSE),"NON_LISTED"),"")</f>
        <v/>
      </c>
      <c r="J41" s="18" t="str">
        <f t="shared" si="0"/>
        <v/>
      </c>
      <c r="K41" s="19" t="str">
        <f t="shared" si="1"/>
        <v/>
      </c>
      <c r="L41" s="19" t="str">
        <f t="shared" si="2"/>
        <v/>
      </c>
      <c r="M41" s="18" t="str">
        <f>IF(ISTEXT(C41),SignOnSheet!$U$22+1,IF(C41&lt;&gt;"",IFERROR(IF(L41&gt;0,RANK(L41,IF(L$6:L$56&gt;0,L$6:L$56,),1)-COUNTIF(L$6:L$56,"=0"),IF(L41&lt;&gt;"",SignOnSheet!$U$22+1,0)),0),""))</f>
        <v/>
      </c>
      <c r="N41" s="20" t="e">
        <f>IF(#REF!=N$5,IF(L41="",MAX($L$6:$L$56)+1,L41),"")</f>
        <v>#REF!</v>
      </c>
      <c r="O41" s="20" t="str">
        <f t="shared" si="4"/>
        <v/>
      </c>
      <c r="P41" s="20" t="str">
        <f t="shared" si="5"/>
        <v/>
      </c>
      <c r="Q41" s="20"/>
      <c r="R41" s="18"/>
      <c r="S41" s="20"/>
      <c r="T41" s="18"/>
    </row>
    <row r="42" spans="1:20" x14ac:dyDescent="0.2">
      <c r="A42" s="17">
        <f t="shared" si="3"/>
        <v>37</v>
      </c>
      <c r="B42" s="11"/>
      <c r="C42" s="11"/>
      <c r="D42" s="17" t="str">
        <f>IF(B42&lt;&gt;"",IFERROR(VLOOKUP(B42,SignOnSheet!$D$5:$N$18,7,FALSE),"NON_LISTED"),"")</f>
        <v/>
      </c>
      <c r="E42" s="18" t="str">
        <f>IF(B42&lt;&gt;"",IFERROR(VLOOKUP(B42,SignOnSheet!$D$5:$K$18,3,FALSE),"NON_LISTED"),"")</f>
        <v/>
      </c>
      <c r="F42" s="18" t="str">
        <f>IF(B42&lt;&gt;"",IFERROR(VLOOKUP(B42,SignOnSheet!$D$5:$K$18,4,FALSE),"NON_LISTED"),"")</f>
        <v/>
      </c>
      <c r="G42" s="18" t="str">
        <f>IF(B42&lt;&gt;"",IFERROR(VLOOKUP(B42,SignOnSheet!$D$5:$K$18,5,FALSE),"NON_LISTED"),"")</f>
        <v/>
      </c>
      <c r="H42" s="18" t="str">
        <f>IF(B42&lt;&gt;"",IFERROR(VLOOKUP(B42,SignOnSheet!$D$5:$K$18,6,FALSE),"NON_LISTED"),"")</f>
        <v/>
      </c>
      <c r="I42" s="27" t="str">
        <f>IF(B42&lt;&gt;"",IFERROR(VLOOKUP(B42,SignOnSheet!$D$5:$K$18,2,FALSE),"NON_LISTED"),"")</f>
        <v/>
      </c>
      <c r="J42" s="18" t="str">
        <f t="shared" si="0"/>
        <v/>
      </c>
      <c r="K42" s="19" t="str">
        <f t="shared" si="1"/>
        <v/>
      </c>
      <c r="L42" s="19" t="str">
        <f t="shared" si="2"/>
        <v/>
      </c>
      <c r="M42" s="18" t="str">
        <f>IF(ISTEXT(C42),SignOnSheet!$U$22+1,IF(C42&lt;&gt;"",IFERROR(IF(L42&gt;0,RANK(L42,IF(L$6:L$56&gt;0,L$6:L$56,),1)-COUNTIF(L$6:L$56,"=0"),IF(L42&lt;&gt;"",SignOnSheet!$U$22+1,0)),0),""))</f>
        <v/>
      </c>
      <c r="N42" s="20" t="e">
        <f>IF(#REF!=N$5,IF(L42="",MAX($L$6:$L$56)+1,L42),"")</f>
        <v>#REF!</v>
      </c>
      <c r="O42" s="20" t="str">
        <f t="shared" si="4"/>
        <v/>
      </c>
      <c r="P42" s="20" t="str">
        <f t="shared" si="5"/>
        <v/>
      </c>
      <c r="Q42" s="20"/>
      <c r="R42" s="18"/>
      <c r="S42" s="20"/>
      <c r="T42" s="18"/>
    </row>
    <row r="43" spans="1:20" x14ac:dyDescent="0.2">
      <c r="A43" s="17">
        <f t="shared" si="3"/>
        <v>38</v>
      </c>
      <c r="B43" s="11"/>
      <c r="C43" s="11"/>
      <c r="D43" s="17" t="str">
        <f>IF(B43&lt;&gt;"",IFERROR(VLOOKUP(B43,SignOnSheet!$D$5:$N$18,7,FALSE),"NON_LISTED"),"")</f>
        <v/>
      </c>
      <c r="E43" s="18" t="str">
        <f>IF(B43&lt;&gt;"",IFERROR(VLOOKUP(B43,SignOnSheet!$D$5:$K$18,3,FALSE),"NON_LISTED"),"")</f>
        <v/>
      </c>
      <c r="F43" s="18" t="str">
        <f>IF(B43&lt;&gt;"",IFERROR(VLOOKUP(B43,SignOnSheet!$D$5:$K$18,4,FALSE),"NON_LISTED"),"")</f>
        <v/>
      </c>
      <c r="G43" s="18" t="str">
        <f>IF(B43&lt;&gt;"",IFERROR(VLOOKUP(B43,SignOnSheet!$D$5:$K$18,5,FALSE),"NON_LISTED"),"")</f>
        <v/>
      </c>
      <c r="H43" s="18" t="str">
        <f>IF(B43&lt;&gt;"",IFERROR(VLOOKUP(B43,SignOnSheet!$D$5:$K$18,6,FALSE),"NON_LISTED"),"")</f>
        <v/>
      </c>
      <c r="I43" s="27" t="str">
        <f>IF(B43&lt;&gt;"",IFERROR(VLOOKUP(B43,SignOnSheet!$D$5:$K$18,2,FALSE),"NON_LISTED"),"")</f>
        <v/>
      </c>
      <c r="J43" s="18" t="str">
        <f t="shared" si="0"/>
        <v/>
      </c>
      <c r="K43" s="19" t="str">
        <f t="shared" si="1"/>
        <v/>
      </c>
      <c r="L43" s="19" t="str">
        <f t="shared" si="2"/>
        <v/>
      </c>
      <c r="M43" s="18" t="str">
        <f>IF(ISTEXT(C43),SignOnSheet!$U$22+1,IF(C43&lt;&gt;"",IFERROR(IF(L43&gt;0,RANK(L43,IF(L$6:L$56&gt;0,L$6:L$56,),1)-COUNTIF(L$6:L$56,"=0"),IF(L43&lt;&gt;"",SignOnSheet!$U$22+1,0)),0),""))</f>
        <v/>
      </c>
      <c r="N43" s="20" t="e">
        <f>IF(#REF!=N$5,IF(L43="",MAX($L$6:$L$56)+1,L43),"")</f>
        <v>#REF!</v>
      </c>
      <c r="O43" s="20" t="str">
        <f t="shared" si="4"/>
        <v/>
      </c>
      <c r="P43" s="20" t="str">
        <f t="shared" si="5"/>
        <v/>
      </c>
      <c r="Q43" s="20"/>
      <c r="R43" s="18"/>
      <c r="S43" s="20"/>
      <c r="T43" s="18"/>
    </row>
    <row r="44" spans="1:20" x14ac:dyDescent="0.2">
      <c r="A44" s="17">
        <f t="shared" si="3"/>
        <v>39</v>
      </c>
      <c r="B44" s="11"/>
      <c r="C44" s="11"/>
      <c r="D44" s="17" t="str">
        <f>IF(B44&lt;&gt;"",IFERROR(VLOOKUP(B44,SignOnSheet!$D$5:$N$18,7,FALSE),"NON_LISTED"),"")</f>
        <v/>
      </c>
      <c r="E44" s="18" t="str">
        <f>IF(B44&lt;&gt;"",IFERROR(VLOOKUP(B44,SignOnSheet!$D$5:$K$18,3,FALSE),"NON_LISTED"),"")</f>
        <v/>
      </c>
      <c r="F44" s="18" t="str">
        <f>IF(B44&lt;&gt;"",IFERROR(VLOOKUP(B44,SignOnSheet!$D$5:$K$18,4,FALSE),"NON_LISTED"),"")</f>
        <v/>
      </c>
      <c r="G44" s="18" t="str">
        <f>IF(B44&lt;&gt;"",IFERROR(VLOOKUP(B44,SignOnSheet!$D$5:$K$18,5,FALSE),"NON_LISTED"),"")</f>
        <v/>
      </c>
      <c r="H44" s="18" t="str">
        <f>IF(B44&lt;&gt;"",IFERROR(VLOOKUP(B44,SignOnSheet!$D$5:$K$18,6,FALSE),"NON_LISTED"),"")</f>
        <v/>
      </c>
      <c r="I44" s="27" t="str">
        <f>IF(B44&lt;&gt;"",IFERROR(VLOOKUP(B44,SignOnSheet!$D$5:$K$18,2,FALSE),"NON_LISTED"),"")</f>
        <v/>
      </c>
      <c r="J44" s="18" t="str">
        <f t="shared" si="0"/>
        <v/>
      </c>
      <c r="K44" s="19" t="str">
        <f t="shared" si="1"/>
        <v/>
      </c>
      <c r="L44" s="19" t="str">
        <f t="shared" si="2"/>
        <v/>
      </c>
      <c r="M44" s="18" t="str">
        <f>IF(ISTEXT(C44),SignOnSheet!$U$22+1,IF(C44&lt;&gt;"",IFERROR(IF(L44&gt;0,RANK(L44,IF(L$6:L$56&gt;0,L$6:L$56,),1)-COUNTIF(L$6:L$56,"=0"),IF(L44&lt;&gt;"",SignOnSheet!$U$22+1,0)),0),""))</f>
        <v/>
      </c>
      <c r="N44" s="20" t="e">
        <f>IF(#REF!=N$5,IF(L44="",MAX($L$6:$L$56)+1,L44),"")</f>
        <v>#REF!</v>
      </c>
      <c r="O44" s="20" t="str">
        <f t="shared" si="4"/>
        <v/>
      </c>
      <c r="P44" s="20" t="str">
        <f t="shared" si="5"/>
        <v/>
      </c>
      <c r="Q44" s="20"/>
      <c r="R44" s="18"/>
      <c r="S44" s="20"/>
      <c r="T44" s="18"/>
    </row>
    <row r="45" spans="1:20" x14ac:dyDescent="0.2">
      <c r="A45" s="17">
        <f t="shared" si="3"/>
        <v>40</v>
      </c>
      <c r="B45" s="11"/>
      <c r="C45" s="11"/>
      <c r="D45" s="17" t="str">
        <f>IF(B45&lt;&gt;"",IFERROR(VLOOKUP(B45,SignOnSheet!$D$5:$N$18,7,FALSE),"NON_LISTED"),"")</f>
        <v/>
      </c>
      <c r="E45" s="18" t="str">
        <f>IF(B45&lt;&gt;"",IFERROR(VLOOKUP(B45,SignOnSheet!$D$5:$K$18,3,FALSE),"NON_LISTED"),"")</f>
        <v/>
      </c>
      <c r="F45" s="18" t="str">
        <f>IF(B45&lt;&gt;"",IFERROR(VLOOKUP(B45,SignOnSheet!$D$5:$K$18,4,FALSE),"NON_LISTED"),"")</f>
        <v/>
      </c>
      <c r="G45" s="18" t="str">
        <f>IF(B45&lt;&gt;"",IFERROR(VLOOKUP(B45,SignOnSheet!$D$5:$K$18,5,FALSE),"NON_LISTED"),"")</f>
        <v/>
      </c>
      <c r="H45" s="18" t="str">
        <f>IF(B45&lt;&gt;"",IFERROR(VLOOKUP(B45,SignOnSheet!$D$5:$K$18,6,FALSE),"NON_LISTED"),"")</f>
        <v/>
      </c>
      <c r="I45" s="27" t="str">
        <f>IF(B45&lt;&gt;"",IFERROR(VLOOKUP(B45,SignOnSheet!$D$5:$K$18,2,FALSE),"NON_LISTED"),"")</f>
        <v/>
      </c>
      <c r="J45" s="18" t="str">
        <f t="shared" si="0"/>
        <v/>
      </c>
      <c r="K45" s="19" t="str">
        <f t="shared" si="1"/>
        <v/>
      </c>
      <c r="L45" s="19" t="str">
        <f t="shared" si="2"/>
        <v/>
      </c>
      <c r="M45" s="18" t="str">
        <f>IF(ISTEXT(C45),SignOnSheet!$U$22+1,IF(C45&lt;&gt;"",IFERROR(IF(L45&gt;0,RANK(L45,IF(L$6:L$56&gt;0,L$6:L$56,),1)-COUNTIF(L$6:L$56,"=0"),IF(L45&lt;&gt;"",SignOnSheet!$U$22+1,0)),0),""))</f>
        <v/>
      </c>
      <c r="N45" s="20" t="e">
        <f>IF(#REF!=N$5,IF(L45="",MAX($L$6:$L$56)+1,L45),"")</f>
        <v>#REF!</v>
      </c>
      <c r="O45" s="20" t="str">
        <f t="shared" si="4"/>
        <v/>
      </c>
      <c r="P45" s="20" t="str">
        <f t="shared" si="5"/>
        <v/>
      </c>
      <c r="Q45" s="20"/>
      <c r="R45" s="18"/>
      <c r="S45" s="20"/>
      <c r="T45" s="18"/>
    </row>
    <row r="46" spans="1:20" x14ac:dyDescent="0.2">
      <c r="A46" s="17">
        <f t="shared" si="3"/>
        <v>41</v>
      </c>
      <c r="B46" s="11"/>
      <c r="C46" s="11"/>
      <c r="D46" s="17" t="str">
        <f>IF(B46&lt;&gt;"",IFERROR(VLOOKUP(B46,SignOnSheet!$D$5:$N$18,7,FALSE),"NON_LISTED"),"")</f>
        <v/>
      </c>
      <c r="E46" s="18" t="str">
        <f>IF(B46&lt;&gt;"",IFERROR(VLOOKUP(B46,SignOnSheet!$D$5:$K$18,3,FALSE),"NON_LISTED"),"")</f>
        <v/>
      </c>
      <c r="F46" s="18" t="str">
        <f>IF(B46&lt;&gt;"",IFERROR(VLOOKUP(B46,SignOnSheet!$D$5:$K$18,4,FALSE),"NON_LISTED"),"")</f>
        <v/>
      </c>
      <c r="G46" s="18" t="str">
        <f>IF(B46&lt;&gt;"",IFERROR(VLOOKUP(B46,SignOnSheet!$D$5:$K$18,5,FALSE),"NON_LISTED"),"")</f>
        <v/>
      </c>
      <c r="H46" s="18" t="str">
        <f>IF(B46&lt;&gt;"",IFERROR(VLOOKUP(B46,SignOnSheet!$D$5:$K$18,6,FALSE),"NON_LISTED"),"")</f>
        <v/>
      </c>
      <c r="I46" s="27" t="str">
        <f>IF(B46&lt;&gt;"",IFERROR(VLOOKUP(B46,SignOnSheet!$D$5:$K$18,2,FALSE),"NON_LISTED"),"")</f>
        <v/>
      </c>
      <c r="J46" s="18" t="str">
        <f t="shared" si="0"/>
        <v/>
      </c>
      <c r="K46" s="19" t="str">
        <f t="shared" si="1"/>
        <v/>
      </c>
      <c r="L46" s="19" t="str">
        <f t="shared" si="2"/>
        <v/>
      </c>
      <c r="M46" s="18" t="str">
        <f>IF(ISTEXT(C46),SignOnSheet!$U$22+1,IF(C46&lt;&gt;"",IFERROR(IF(L46&gt;0,RANK(L46,IF(L$6:L$56&gt;0,L$6:L$56,),1)-COUNTIF(L$6:L$56,"=0"),IF(L46&lt;&gt;"",SignOnSheet!$U$22+1,0)),0),""))</f>
        <v/>
      </c>
      <c r="N46" s="20" t="e">
        <f>IF(#REF!=N$5,IF(L46="",MAX($L$6:$L$56)+1,L46),"")</f>
        <v>#REF!</v>
      </c>
      <c r="O46" s="20" t="str">
        <f t="shared" si="4"/>
        <v/>
      </c>
      <c r="P46" s="20" t="str">
        <f t="shared" si="5"/>
        <v/>
      </c>
      <c r="Q46" s="20"/>
      <c r="R46" s="18"/>
      <c r="S46" s="20"/>
      <c r="T46" s="18"/>
    </row>
    <row r="47" spans="1:20" x14ac:dyDescent="0.2">
      <c r="A47" s="17">
        <f t="shared" si="3"/>
        <v>42</v>
      </c>
      <c r="B47" s="11"/>
      <c r="C47" s="11"/>
      <c r="D47" s="17" t="str">
        <f>IF(B47&lt;&gt;"",IFERROR(VLOOKUP(B47,SignOnSheet!$D$5:$N$18,7,FALSE),"NON_LISTED"),"")</f>
        <v/>
      </c>
      <c r="E47" s="18" t="str">
        <f>IF(B47&lt;&gt;"",IFERROR(VLOOKUP(B47,SignOnSheet!$D$5:$K$18,3,FALSE),"NON_LISTED"),"")</f>
        <v/>
      </c>
      <c r="F47" s="18" t="str">
        <f>IF(B47&lt;&gt;"",IFERROR(VLOOKUP(B47,SignOnSheet!$D$5:$K$18,4,FALSE),"NON_LISTED"),"")</f>
        <v/>
      </c>
      <c r="G47" s="18" t="str">
        <f>IF(B47&lt;&gt;"",IFERROR(VLOOKUP(B47,SignOnSheet!$D$5:$K$18,5,FALSE),"NON_LISTED"),"")</f>
        <v/>
      </c>
      <c r="H47" s="18" t="str">
        <f>IF(B47&lt;&gt;"",IFERROR(VLOOKUP(B47,SignOnSheet!$D$5:$K$18,6,FALSE),"NON_LISTED"),"")</f>
        <v/>
      </c>
      <c r="I47" s="27" t="str">
        <f>IF(B47&lt;&gt;"",IFERROR(VLOOKUP(B47,SignOnSheet!$D$5:$K$18,2,FALSE),"NON_LISTED"),"")</f>
        <v/>
      </c>
      <c r="J47" s="18" t="str">
        <f t="shared" si="0"/>
        <v/>
      </c>
      <c r="K47" s="19" t="str">
        <f t="shared" si="1"/>
        <v/>
      </c>
      <c r="L47" s="19" t="str">
        <f t="shared" si="2"/>
        <v/>
      </c>
      <c r="M47" s="18" t="str">
        <f>IF(ISTEXT(C47),SignOnSheet!$U$22+1,IF(C47&lt;&gt;"",IFERROR(IF(L47&gt;0,RANK(L47,IF(L$6:L$56&gt;0,L$6:L$56,),1)-COUNTIF(L$6:L$56,"=0"),IF(L47&lt;&gt;"",SignOnSheet!$U$22+1,0)),0),""))</f>
        <v/>
      </c>
      <c r="N47" s="20" t="e">
        <f>IF(#REF!=N$5,IF(L47="",MAX($L$6:$L$56)+1,L47),"")</f>
        <v>#REF!</v>
      </c>
      <c r="O47" s="20" t="str">
        <f t="shared" si="4"/>
        <v/>
      </c>
      <c r="P47" s="20" t="str">
        <f t="shared" si="5"/>
        <v/>
      </c>
      <c r="Q47" s="20"/>
      <c r="R47" s="18"/>
      <c r="S47" s="20"/>
      <c r="T47" s="18"/>
    </row>
    <row r="48" spans="1:20" x14ac:dyDescent="0.2">
      <c r="A48" s="17">
        <f t="shared" si="3"/>
        <v>43</v>
      </c>
      <c r="B48" s="11"/>
      <c r="C48" s="11"/>
      <c r="D48" s="17" t="str">
        <f>IF(B48&lt;&gt;"",IFERROR(VLOOKUP(B48,SignOnSheet!$D$5:$N$18,7,FALSE),"NON_LISTED"),"")</f>
        <v/>
      </c>
      <c r="E48" s="18" t="str">
        <f>IF(B48&lt;&gt;"",IFERROR(VLOOKUP(B48,SignOnSheet!$D$5:$K$18,3,FALSE),"NON_LISTED"),"")</f>
        <v/>
      </c>
      <c r="F48" s="18" t="str">
        <f>IF(B48&lt;&gt;"",IFERROR(VLOOKUP(B48,SignOnSheet!$D$5:$K$18,4,FALSE),"NON_LISTED"),"")</f>
        <v/>
      </c>
      <c r="G48" s="18" t="str">
        <f>IF(B48&lt;&gt;"",IFERROR(VLOOKUP(B48,SignOnSheet!$D$5:$K$18,5,FALSE),"NON_LISTED"),"")</f>
        <v/>
      </c>
      <c r="H48" s="18" t="str">
        <f>IF(B48&lt;&gt;"",IFERROR(VLOOKUP(B48,SignOnSheet!$D$5:$K$18,6,FALSE),"NON_LISTED"),"")</f>
        <v/>
      </c>
      <c r="I48" s="27" t="str">
        <f>IF(B48&lt;&gt;"",IFERROR(VLOOKUP(B48,SignOnSheet!$D$5:$K$18,2,FALSE),"NON_LISTED"),"")</f>
        <v/>
      </c>
      <c r="J48" s="18" t="str">
        <f t="shared" si="0"/>
        <v/>
      </c>
      <c r="K48" s="19" t="str">
        <f t="shared" si="1"/>
        <v/>
      </c>
      <c r="L48" s="19" t="str">
        <f t="shared" si="2"/>
        <v/>
      </c>
      <c r="M48" s="18" t="str">
        <f>IF(ISTEXT(C48),SignOnSheet!$U$22+1,IF(C48&lt;&gt;"",IFERROR(IF(L48&gt;0,RANK(L48,IF(L$6:L$56&gt;0,L$6:L$56,),1)-COUNTIF(L$6:L$56,"=0"),IF(L48&lt;&gt;"",SignOnSheet!$U$22+1,0)),0),""))</f>
        <v/>
      </c>
      <c r="N48" s="20" t="e">
        <f>IF(#REF!=N$5,IF(L48="",MAX($L$6:$L$56)+1,L48),"")</f>
        <v>#REF!</v>
      </c>
      <c r="O48" s="20" t="str">
        <f t="shared" si="4"/>
        <v/>
      </c>
      <c r="P48" s="20" t="str">
        <f t="shared" si="5"/>
        <v/>
      </c>
      <c r="Q48" s="20"/>
      <c r="R48" s="18"/>
      <c r="S48" s="20"/>
      <c r="T48" s="18"/>
    </row>
    <row r="49" spans="1:20" x14ac:dyDescent="0.2">
      <c r="A49" s="17">
        <f t="shared" si="3"/>
        <v>44</v>
      </c>
      <c r="B49" s="11"/>
      <c r="C49" s="11"/>
      <c r="D49" s="17" t="str">
        <f>IF(B49&lt;&gt;"",IFERROR(VLOOKUP(B49,SignOnSheet!$D$5:$N$18,7,FALSE),"NON_LISTED"),"")</f>
        <v/>
      </c>
      <c r="E49" s="18" t="str">
        <f>IF(B49&lt;&gt;"",IFERROR(VLOOKUP(B49,SignOnSheet!$D$5:$K$18,3,FALSE),"NON_LISTED"),"")</f>
        <v/>
      </c>
      <c r="F49" s="18" t="str">
        <f>IF(B49&lt;&gt;"",IFERROR(VLOOKUP(B49,SignOnSheet!$D$5:$K$18,4,FALSE),"NON_LISTED"),"")</f>
        <v/>
      </c>
      <c r="G49" s="18" t="str">
        <f>IF(B49&lt;&gt;"",IFERROR(VLOOKUP(B49,SignOnSheet!$D$5:$K$18,5,FALSE),"NON_LISTED"),"")</f>
        <v/>
      </c>
      <c r="H49" s="18" t="str">
        <f>IF(B49&lt;&gt;"",IFERROR(VLOOKUP(B49,SignOnSheet!$D$5:$K$18,6,FALSE),"NON_LISTED"),"")</f>
        <v/>
      </c>
      <c r="I49" s="27" t="str">
        <f>IF(B49&lt;&gt;"",IFERROR(VLOOKUP(B49,SignOnSheet!$D$5:$K$18,2,FALSE),"NON_LISTED"),"")</f>
        <v/>
      </c>
      <c r="J49" s="18" t="str">
        <f t="shared" si="0"/>
        <v/>
      </c>
      <c r="K49" s="19" t="str">
        <f t="shared" si="1"/>
        <v/>
      </c>
      <c r="L49" s="19" t="str">
        <f t="shared" si="2"/>
        <v/>
      </c>
      <c r="M49" s="18" t="str">
        <f>IF(ISTEXT(C49),SignOnSheet!$U$22+1,IF(C49&lt;&gt;"",IFERROR(IF(L49&gt;0,RANK(L49,IF(L$6:L$56&gt;0,L$6:L$56,),1)-COUNTIF(L$6:L$56,"=0"),IF(L49&lt;&gt;"",SignOnSheet!$U$22+1,0)),0),""))</f>
        <v/>
      </c>
      <c r="N49" s="20" t="e">
        <f>IF(#REF!=N$5,IF(L49="",MAX($L$6:$L$56)+1,L49),"")</f>
        <v>#REF!</v>
      </c>
      <c r="O49" s="20" t="str">
        <f t="shared" si="4"/>
        <v/>
      </c>
      <c r="P49" s="20" t="str">
        <f t="shared" si="5"/>
        <v/>
      </c>
      <c r="Q49" s="20"/>
      <c r="R49" s="18"/>
      <c r="S49" s="20"/>
      <c r="T49" s="18"/>
    </row>
    <row r="50" spans="1:20" x14ac:dyDescent="0.2">
      <c r="A50" s="17">
        <f t="shared" si="3"/>
        <v>45</v>
      </c>
      <c r="B50" s="11"/>
      <c r="C50" s="11"/>
      <c r="D50" s="17" t="str">
        <f>IF(B50&lt;&gt;"",IFERROR(VLOOKUP(B50,SignOnSheet!$D$5:$N$18,7,FALSE),"NON_LISTED"),"")</f>
        <v/>
      </c>
      <c r="E50" s="18" t="str">
        <f>IF(B50&lt;&gt;"",IFERROR(VLOOKUP(B50,SignOnSheet!$D$5:$K$18,3,FALSE),"NON_LISTED"),"")</f>
        <v/>
      </c>
      <c r="F50" s="18" t="str">
        <f>IF(B50&lt;&gt;"",IFERROR(VLOOKUP(B50,SignOnSheet!$D$5:$K$18,4,FALSE),"NON_LISTED"),"")</f>
        <v/>
      </c>
      <c r="G50" s="18" t="str">
        <f>IF(B50&lt;&gt;"",IFERROR(VLOOKUP(B50,SignOnSheet!$D$5:$K$18,5,FALSE),"NON_LISTED"),"")</f>
        <v/>
      </c>
      <c r="H50" s="18" t="str">
        <f>IF(B50&lt;&gt;"",IFERROR(VLOOKUP(B50,SignOnSheet!$D$5:$K$18,6,FALSE),"NON_LISTED"),"")</f>
        <v/>
      </c>
      <c r="I50" s="27" t="str">
        <f>IF(B50&lt;&gt;"",IFERROR(VLOOKUP(B50,SignOnSheet!$D$5:$K$18,2,FALSE),"NON_LISTED"),"")</f>
        <v/>
      </c>
      <c r="J50" s="18" t="str">
        <f t="shared" si="0"/>
        <v/>
      </c>
      <c r="K50" s="19" t="str">
        <f t="shared" si="1"/>
        <v/>
      </c>
      <c r="L50" s="19" t="str">
        <f t="shared" si="2"/>
        <v/>
      </c>
      <c r="M50" s="18" t="str">
        <f>IF(ISTEXT(C50),SignOnSheet!$U$22+1,IF(C50&lt;&gt;"",IFERROR(IF(L50&gt;0,RANK(L50,IF(L$6:L$56&gt;0,L$6:L$56,),1)-COUNTIF(L$6:L$56,"=0"),IF(L50&lt;&gt;"",SignOnSheet!$U$22+1,0)),0),""))</f>
        <v/>
      </c>
      <c r="N50" s="20" t="e">
        <f>IF(#REF!=N$5,IF(L50="",MAX($L$6:$L$56)+1,L50),"")</f>
        <v>#REF!</v>
      </c>
      <c r="O50" s="20" t="str">
        <f t="shared" si="4"/>
        <v/>
      </c>
      <c r="P50" s="20" t="str">
        <f t="shared" si="5"/>
        <v/>
      </c>
      <c r="Q50" s="20"/>
      <c r="R50" s="18"/>
      <c r="S50" s="20"/>
      <c r="T50" s="18"/>
    </row>
    <row r="51" spans="1:20" x14ac:dyDescent="0.2">
      <c r="A51" s="17">
        <f t="shared" si="3"/>
        <v>46</v>
      </c>
      <c r="B51" s="11"/>
      <c r="C51" s="11"/>
      <c r="D51" s="17" t="str">
        <f>IF(B51&lt;&gt;"",IFERROR(VLOOKUP(B51,SignOnSheet!$D$5:$N$18,7,FALSE),"NON_LISTED"),"")</f>
        <v/>
      </c>
      <c r="E51" s="18" t="str">
        <f>IF(B51&lt;&gt;"",IFERROR(VLOOKUP(B51,SignOnSheet!$D$5:$K$18,3,FALSE),"NON_LISTED"),"")</f>
        <v/>
      </c>
      <c r="F51" s="18" t="str">
        <f>IF(B51&lt;&gt;"",IFERROR(VLOOKUP(B51,SignOnSheet!$D$5:$K$18,4,FALSE),"NON_LISTED"),"")</f>
        <v/>
      </c>
      <c r="G51" s="18" t="str">
        <f>IF(B51&lt;&gt;"",IFERROR(VLOOKUP(B51,SignOnSheet!$D$5:$K$18,5,FALSE),"NON_LISTED"),"")</f>
        <v/>
      </c>
      <c r="H51" s="18" t="str">
        <f>IF(B51&lt;&gt;"",IFERROR(VLOOKUP(B51,SignOnSheet!$D$5:$K$18,6,FALSE),"NON_LISTED"),"")</f>
        <v/>
      </c>
      <c r="I51" s="27" t="str">
        <f>IF(B51&lt;&gt;"",IFERROR(VLOOKUP(B51,SignOnSheet!$D$5:$K$18,2,FALSE),"NON_LISTED"),"")</f>
        <v/>
      </c>
      <c r="J51" s="18" t="str">
        <f t="shared" si="0"/>
        <v/>
      </c>
      <c r="K51" s="19" t="str">
        <f t="shared" si="1"/>
        <v/>
      </c>
      <c r="L51" s="19" t="str">
        <f t="shared" si="2"/>
        <v/>
      </c>
      <c r="M51" s="18" t="str">
        <f>IF(ISTEXT(C51),SignOnSheet!$U$22+1,IF(C51&lt;&gt;"",IFERROR(IF(L51&gt;0,RANK(L51,IF(L$6:L$56&gt;0,L$6:L$56,),1)-COUNTIF(L$6:L$56,"=0"),IF(L51&lt;&gt;"",SignOnSheet!$U$22+1,0)),0),""))</f>
        <v/>
      </c>
      <c r="N51" s="20" t="e">
        <f>IF(#REF!=N$5,IF(L51="",MAX($L$6:$L$56)+1,L51),"")</f>
        <v>#REF!</v>
      </c>
      <c r="O51" s="20" t="str">
        <f t="shared" si="4"/>
        <v/>
      </c>
      <c r="P51" s="20" t="str">
        <f t="shared" si="5"/>
        <v/>
      </c>
      <c r="Q51" s="20"/>
      <c r="R51" s="18"/>
      <c r="S51" s="20"/>
      <c r="T51" s="18"/>
    </row>
    <row r="52" spans="1:20" x14ac:dyDescent="0.2">
      <c r="A52" s="17">
        <f t="shared" si="3"/>
        <v>47</v>
      </c>
      <c r="B52" s="11"/>
      <c r="C52" s="11"/>
      <c r="D52" s="17" t="str">
        <f>IF(B52&lt;&gt;"",IFERROR(VLOOKUP(B52,SignOnSheet!$D$5:$N$18,7,FALSE),"NON_LISTED"),"")</f>
        <v/>
      </c>
      <c r="E52" s="18" t="str">
        <f>IF(B52&lt;&gt;"",IFERROR(VLOOKUP(B52,SignOnSheet!$D$5:$K$18,3,FALSE),"NON_LISTED"),"")</f>
        <v/>
      </c>
      <c r="F52" s="18" t="str">
        <f>IF(B52&lt;&gt;"",IFERROR(VLOOKUP(B52,SignOnSheet!$D$5:$K$18,4,FALSE),"NON_LISTED"),"")</f>
        <v/>
      </c>
      <c r="G52" s="18" t="str">
        <f>IF(B52&lt;&gt;"",IFERROR(VLOOKUP(B52,SignOnSheet!$D$5:$K$18,5,FALSE),"NON_LISTED"),"")</f>
        <v/>
      </c>
      <c r="H52" s="18" t="str">
        <f>IF(B52&lt;&gt;"",IFERROR(VLOOKUP(B52,SignOnSheet!$D$5:$K$18,6,FALSE),"NON_LISTED"),"")</f>
        <v/>
      </c>
      <c r="I52" s="27" t="str">
        <f>IF(B52&lt;&gt;"",IFERROR(VLOOKUP(B52,SignOnSheet!$D$5:$K$18,2,FALSE),"NON_LISTED"),"")</f>
        <v/>
      </c>
      <c r="J52" s="18" t="str">
        <f t="shared" si="0"/>
        <v/>
      </c>
      <c r="K52" s="19" t="str">
        <f t="shared" si="1"/>
        <v/>
      </c>
      <c r="L52" s="19" t="str">
        <f t="shared" si="2"/>
        <v/>
      </c>
      <c r="M52" s="18" t="str">
        <f>IF(ISTEXT(C52),SignOnSheet!$U$22+1,IF(C52&lt;&gt;"",IFERROR(IF(L52&gt;0,RANK(L52,IF(L$6:L$56&gt;0,L$6:L$56,),1)-COUNTIF(L$6:L$56,"=0"),IF(L52&lt;&gt;"",SignOnSheet!$U$22+1,0)),0),""))</f>
        <v/>
      </c>
      <c r="N52" s="20" t="e">
        <f>IF(#REF!=N$5,IF(L52="",MAX($L$6:$L$56)+1,L52),"")</f>
        <v>#REF!</v>
      </c>
      <c r="O52" s="20" t="str">
        <f t="shared" si="4"/>
        <v/>
      </c>
      <c r="P52" s="20" t="str">
        <f t="shared" si="5"/>
        <v/>
      </c>
      <c r="Q52" s="20"/>
      <c r="R52" s="18"/>
      <c r="S52" s="20"/>
      <c r="T52" s="18"/>
    </row>
    <row r="53" spans="1:20" x14ac:dyDescent="0.2">
      <c r="A53" s="17">
        <f t="shared" si="3"/>
        <v>48</v>
      </c>
      <c r="B53" s="11"/>
      <c r="C53" s="11"/>
      <c r="D53" s="17" t="str">
        <f>IF(B53&lt;&gt;"",IFERROR(VLOOKUP(B53,SignOnSheet!$D$5:$N$18,7,FALSE),"NON_LISTED"),"")</f>
        <v/>
      </c>
      <c r="E53" s="18" t="str">
        <f>IF(B53&lt;&gt;"",IFERROR(VLOOKUP(B53,SignOnSheet!$D$5:$K$18,3,FALSE),"NON_LISTED"),"")</f>
        <v/>
      </c>
      <c r="F53" s="18" t="str">
        <f>IF(B53&lt;&gt;"",IFERROR(VLOOKUP(B53,SignOnSheet!$D$5:$K$18,4,FALSE),"NON_LISTED"),"")</f>
        <v/>
      </c>
      <c r="G53" s="18" t="str">
        <f>IF(B53&lt;&gt;"",IFERROR(VLOOKUP(B53,SignOnSheet!$D$5:$K$18,5,FALSE),"NON_LISTED"),"")</f>
        <v/>
      </c>
      <c r="H53" s="18" t="str">
        <f>IF(B53&lt;&gt;"",IFERROR(VLOOKUP(B53,SignOnSheet!$D$5:$K$18,6,FALSE),"NON_LISTED"),"")</f>
        <v/>
      </c>
      <c r="I53" s="27" t="str">
        <f>IF(B53&lt;&gt;"",IFERROR(VLOOKUP(B53,SignOnSheet!$D$5:$K$18,2,FALSE),"NON_LISTED"),"")</f>
        <v/>
      </c>
      <c r="J53" s="18" t="str">
        <f t="shared" si="0"/>
        <v/>
      </c>
      <c r="K53" s="19" t="str">
        <f t="shared" si="1"/>
        <v/>
      </c>
      <c r="L53" s="19" t="str">
        <f t="shared" si="2"/>
        <v/>
      </c>
      <c r="M53" s="18" t="str">
        <f>IF(ISTEXT(C53),SignOnSheet!$U$22+1,IF(C53&lt;&gt;"",IFERROR(IF(L53&gt;0,RANK(L53,IF(L$6:L$56&gt;0,L$6:L$56,),1)-COUNTIF(L$6:L$56,"=0"),IF(L53&lt;&gt;"",SignOnSheet!$U$22+1,0)),0),""))</f>
        <v/>
      </c>
      <c r="N53" s="20" t="e">
        <f>IF(#REF!=N$5,IF(L53="",MAX($L$6:$L$56)+1,L53),"")</f>
        <v>#REF!</v>
      </c>
      <c r="O53" s="20" t="str">
        <f t="shared" si="4"/>
        <v/>
      </c>
      <c r="P53" s="20" t="str">
        <f t="shared" si="5"/>
        <v/>
      </c>
      <c r="Q53" s="20"/>
      <c r="R53" s="18"/>
      <c r="S53" s="20"/>
      <c r="T53" s="18"/>
    </row>
    <row r="54" spans="1:20" x14ac:dyDescent="0.2">
      <c r="A54" s="17">
        <f t="shared" si="3"/>
        <v>49</v>
      </c>
      <c r="B54" s="11"/>
      <c r="C54" s="11"/>
      <c r="D54" s="17" t="str">
        <f>IF(B54&lt;&gt;"",IFERROR(VLOOKUP(B54,SignOnSheet!$D$5:$N$18,7,FALSE),"NON_LISTED"),"")</f>
        <v/>
      </c>
      <c r="E54" s="18" t="str">
        <f>IF(B54&lt;&gt;"",IFERROR(VLOOKUP(B54,SignOnSheet!$D$5:$K$18,3,FALSE),"NON_LISTED"),"")</f>
        <v/>
      </c>
      <c r="F54" s="18" t="str">
        <f>IF(B54&lt;&gt;"",IFERROR(VLOOKUP(B54,SignOnSheet!$D$5:$K$18,4,FALSE),"NON_LISTED"),"")</f>
        <v/>
      </c>
      <c r="G54" s="18" t="str">
        <f>IF(B54&lt;&gt;"",IFERROR(VLOOKUP(B54,SignOnSheet!$D$5:$K$18,5,FALSE),"NON_LISTED"),"")</f>
        <v/>
      </c>
      <c r="H54" s="18" t="str">
        <f>IF(B54&lt;&gt;"",IFERROR(VLOOKUP(B54,SignOnSheet!$D$5:$K$18,6,FALSE),"NON_LISTED"),"")</f>
        <v/>
      </c>
      <c r="I54" s="27" t="str">
        <f>IF(B54&lt;&gt;"",IFERROR(VLOOKUP(B54,SignOnSheet!$D$5:$K$18,2,FALSE),"NON_LISTED"),"")</f>
        <v/>
      </c>
      <c r="J54" s="18" t="str">
        <f t="shared" si="0"/>
        <v/>
      </c>
      <c r="K54" s="19" t="str">
        <f t="shared" si="1"/>
        <v/>
      </c>
      <c r="L54" s="19" t="str">
        <f t="shared" si="2"/>
        <v/>
      </c>
      <c r="M54" s="18" t="str">
        <f>IF(ISTEXT(C54),SignOnSheet!$U$22+1,IF(C54&lt;&gt;"",IFERROR(IF(L54&gt;0,RANK(L54,IF(L$6:L$56&gt;0,L$6:L$56,),1)-COUNTIF(L$6:L$56,"=0"),IF(L54&lt;&gt;"",SignOnSheet!$U$22+1,0)),0),""))</f>
        <v/>
      </c>
      <c r="N54" s="20" t="e">
        <f>IF(#REF!=N$5,IF(L54="",MAX($L$6:$L$56)+1,L54),"")</f>
        <v>#REF!</v>
      </c>
      <c r="O54" s="20" t="str">
        <f t="shared" si="4"/>
        <v/>
      </c>
      <c r="P54" s="20" t="str">
        <f t="shared" si="5"/>
        <v/>
      </c>
      <c r="Q54" s="20"/>
      <c r="R54" s="18"/>
      <c r="S54" s="20"/>
      <c r="T54" s="18"/>
    </row>
    <row r="55" spans="1:20" x14ac:dyDescent="0.2">
      <c r="A55" s="17">
        <f t="shared" si="3"/>
        <v>50</v>
      </c>
      <c r="B55" s="11"/>
      <c r="C55" s="11"/>
      <c r="D55" s="17" t="str">
        <f>IF(B55&lt;&gt;"",IFERROR(VLOOKUP(B55,SignOnSheet!$D$5:$N$18,7,FALSE),"NON_LISTED"),"")</f>
        <v/>
      </c>
      <c r="E55" s="18" t="str">
        <f>IF(B55&lt;&gt;"",IFERROR(VLOOKUP(B55,SignOnSheet!$D$5:$K$18,3,FALSE),"NON_LISTED"),"")</f>
        <v/>
      </c>
      <c r="F55" s="18" t="str">
        <f>IF(B55&lt;&gt;"",IFERROR(VLOOKUP(B55,SignOnSheet!$D$5:$K$18,4,FALSE),"NON_LISTED"),"")</f>
        <v/>
      </c>
      <c r="G55" s="18" t="str">
        <f>IF(B55&lt;&gt;"",IFERROR(VLOOKUP(B55,SignOnSheet!$D$5:$K$18,5,FALSE),"NON_LISTED"),"")</f>
        <v/>
      </c>
      <c r="H55" s="18" t="str">
        <f>IF(B55&lt;&gt;"",IFERROR(VLOOKUP(B55,SignOnSheet!$D$5:$K$18,6,FALSE),"NON_LISTED"),"")</f>
        <v/>
      </c>
      <c r="I55" s="27" t="str">
        <f>IF(B55&lt;&gt;"",IFERROR(VLOOKUP(B55,SignOnSheet!$D$5:$K$18,2,FALSE),"NON_LISTED"),"")</f>
        <v/>
      </c>
      <c r="J55" s="18" t="str">
        <f t="shared" si="0"/>
        <v/>
      </c>
      <c r="K55" s="19" t="str">
        <f t="shared" si="1"/>
        <v/>
      </c>
      <c r="L55" s="19" t="str">
        <f t="shared" si="2"/>
        <v/>
      </c>
      <c r="M55" s="18" t="str">
        <f>IF(ISTEXT(C55),SignOnSheet!$U$22+1,IF(C55&lt;&gt;"",IFERROR(IF(L55&gt;0,RANK(L55,IF(L$6:L$56&gt;0,L$6:L$56,),1)-COUNTIF(L$6:L$56,"=0"),IF(L55&lt;&gt;"",SignOnSheet!$U$22+1,0)),0),""))</f>
        <v/>
      </c>
      <c r="N55" s="20" t="e">
        <f>IF(#REF!=N$5,IF(L55="",MAX($L$6:$L$56)+1,L55),"")</f>
        <v>#REF!</v>
      </c>
      <c r="O55" s="20" t="str">
        <f t="shared" si="4"/>
        <v/>
      </c>
      <c r="P55" s="20" t="str">
        <f t="shared" si="5"/>
        <v/>
      </c>
      <c r="Q55" s="20"/>
      <c r="R55" s="18"/>
      <c r="S55" s="20"/>
      <c r="T55" s="18"/>
    </row>
    <row r="56" spans="1:20" x14ac:dyDescent="0.2">
      <c r="A56" s="17">
        <f t="shared" si="3"/>
        <v>51</v>
      </c>
      <c r="B56" s="11"/>
      <c r="C56" s="11"/>
      <c r="D56" s="17" t="str">
        <f>IF(B56&lt;&gt;"",IFERROR(VLOOKUP(B56,SignOnSheet!$D$5:$N$18,7,FALSE),"NON_LISTED"),"")</f>
        <v/>
      </c>
      <c r="E56" s="18" t="str">
        <f>IF(B56&lt;&gt;"",IFERROR(VLOOKUP(B56,SignOnSheet!$D$5:$K$18,3,FALSE),"NON_LISTED"),"")</f>
        <v/>
      </c>
      <c r="F56" s="18" t="str">
        <f>IF(B56&lt;&gt;"",IFERROR(VLOOKUP(B56,SignOnSheet!$D$5:$K$18,4,FALSE),"NON_LISTED"),"")</f>
        <v/>
      </c>
      <c r="G56" s="18" t="str">
        <f>IF(B56&lt;&gt;"",IFERROR(VLOOKUP(B56,SignOnSheet!$D$5:$K$18,5,FALSE),"NON_LISTED"),"")</f>
        <v/>
      </c>
      <c r="H56" s="18" t="str">
        <f>IF(B56&lt;&gt;"",IFERROR(VLOOKUP(B56,SignOnSheet!$D$5:$K$18,6,FALSE),"NON_LISTED"),"")</f>
        <v/>
      </c>
      <c r="I56" s="27" t="str">
        <f>IF(B56&lt;&gt;"",IFERROR(VLOOKUP(B56,SignOnSheet!$D$5:$K$18,2,FALSE),"NON_LISTED"),"")</f>
        <v/>
      </c>
      <c r="J56" s="18" t="str">
        <f t="shared" si="0"/>
        <v/>
      </c>
      <c r="K56" s="19" t="str">
        <f t="shared" si="1"/>
        <v/>
      </c>
      <c r="L56" s="19" t="str">
        <f t="shared" si="2"/>
        <v/>
      </c>
      <c r="M56" s="18" t="str">
        <f>IF(ISTEXT(C56),SignOnSheet!$U$22+1,IF(C56&lt;&gt;"",IFERROR(IF(L56&gt;0,RANK(L56,IF(L$6:L$56&gt;0,L$6:L$56,),1)-COUNTIF(L$6:L$56,"=0"),IF(L56&lt;&gt;"",SignOnSheet!$U$22+1,0)),0),""))</f>
        <v/>
      </c>
      <c r="N56" s="20" t="e">
        <f>IF(#REF!=N$5,IF(L56="",MAX($L$6:$L$56)+1,L56),"")</f>
        <v>#REF!</v>
      </c>
      <c r="O56" s="20" t="str">
        <f t="shared" si="4"/>
        <v/>
      </c>
      <c r="P56" s="20" t="str">
        <f t="shared" si="5"/>
        <v/>
      </c>
      <c r="Q56" s="20"/>
      <c r="R56" s="18"/>
      <c r="S56" s="20"/>
      <c r="T56" s="18"/>
    </row>
    <row r="57" spans="1:20" x14ac:dyDescent="0.2">
      <c r="A57" s="7"/>
      <c r="B57" s="8"/>
      <c r="C57" s="8"/>
      <c r="D57" s="7"/>
      <c r="E57" s="9"/>
      <c r="F57" s="7"/>
      <c r="G57" s="7"/>
      <c r="H57" s="7"/>
      <c r="I57" s="7"/>
      <c r="J57" s="9"/>
      <c r="K57" s="10"/>
      <c r="L57" s="10"/>
      <c r="M57" s="9"/>
      <c r="N57" s="9"/>
      <c r="O57" s="9"/>
      <c r="P57" s="9"/>
      <c r="Q57" s="9"/>
      <c r="R57" s="9"/>
    </row>
    <row r="58" spans="1:20" x14ac:dyDescent="0.2">
      <c r="A58" s="2"/>
      <c r="B58" t="s">
        <v>24</v>
      </c>
      <c r="C58" s="3"/>
      <c r="D58" s="2"/>
      <c r="E58" s="2"/>
      <c r="F58" s="3"/>
      <c r="G58" s="3"/>
      <c r="H58" s="3"/>
      <c r="I58" s="3"/>
      <c r="J58" s="4"/>
      <c r="K58" s="2"/>
      <c r="L58" s="4"/>
      <c r="M58" s="2"/>
      <c r="N58" s="2"/>
      <c r="O58" s="2"/>
      <c r="P58" s="2"/>
      <c r="Q58" s="2"/>
      <c r="R58" s="2"/>
    </row>
  </sheetData>
  <autoFilter ref="A5:M5">
    <sortState ref="A6:M56">
      <sortCondition ref="M5"/>
    </sortState>
  </autoFilter>
  <mergeCells count="1">
    <mergeCell ref="N4:T4"/>
  </mergeCells>
  <conditionalFormatting sqref="B36:B40">
    <cfRule type="duplicateValues" dxfId="5" priority="4"/>
  </conditionalFormatting>
  <conditionalFormatting sqref="B34:B35">
    <cfRule type="duplicateValues" dxfId="4" priority="3"/>
  </conditionalFormatting>
  <conditionalFormatting sqref="B6:B33">
    <cfRule type="duplicateValues" dxfId="3" priority="2"/>
  </conditionalFormatting>
  <conditionalFormatting sqref="C6:C24">
    <cfRule type="duplicateValues" dxfId="2" priority="1"/>
  </conditionalFormatting>
  <pageMargins left="0.70866141732283472" right="0.70866141732283472" top="0.74803149606299213" bottom="0.74803149606299213" header="0.31496062992125984" footer="0.31496062992125984"/>
  <pageSetup scale="6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12"/>
  <sheetViews>
    <sheetView workbookViewId="0">
      <selection activeCell="I35" sqref="I35"/>
    </sheetView>
  </sheetViews>
  <sheetFormatPr defaultColWidth="8.85546875" defaultRowHeight="12.75" x14ac:dyDescent="0.2"/>
  <cols>
    <col min="17" max="17" width="10.28515625" customWidth="1"/>
  </cols>
  <sheetData>
    <row r="1" spans="1:29" s="1" customFormat="1" ht="45.75" thickBot="1" x14ac:dyDescent="0.25">
      <c r="A1" s="79" t="s">
        <v>282</v>
      </c>
      <c r="B1" s="80" t="s">
        <v>283</v>
      </c>
      <c r="C1" s="79" t="s">
        <v>284</v>
      </c>
      <c r="D1" s="80" t="s">
        <v>285</v>
      </c>
      <c r="E1" s="79" t="s">
        <v>286</v>
      </c>
      <c r="F1" s="79" t="s">
        <v>287</v>
      </c>
      <c r="G1" s="79" t="s">
        <v>288</v>
      </c>
      <c r="H1" s="80" t="s">
        <v>74</v>
      </c>
      <c r="I1" s="80" t="s">
        <v>29</v>
      </c>
      <c r="J1" s="79" t="s">
        <v>289</v>
      </c>
      <c r="K1" s="79" t="s">
        <v>290</v>
      </c>
      <c r="L1" s="79" t="s">
        <v>291</v>
      </c>
      <c r="M1" s="79" t="s">
        <v>292</v>
      </c>
      <c r="N1" s="79" t="s">
        <v>293</v>
      </c>
      <c r="O1" s="79" t="s">
        <v>294</v>
      </c>
      <c r="P1" s="79" t="s">
        <v>295</v>
      </c>
      <c r="Q1" s="79" t="s">
        <v>296</v>
      </c>
      <c r="R1" s="79" t="s">
        <v>297</v>
      </c>
      <c r="S1" s="79" t="s">
        <v>298</v>
      </c>
      <c r="T1" s="79" t="s">
        <v>391</v>
      </c>
      <c r="U1" s="79"/>
      <c r="V1" s="79"/>
      <c r="W1" s="79"/>
      <c r="X1" s="79"/>
      <c r="Y1" s="79"/>
      <c r="Z1" s="79"/>
      <c r="AA1" s="79"/>
      <c r="AB1" s="79"/>
      <c r="AC1" s="79"/>
    </row>
    <row r="2" spans="1:29" ht="34.5" thickBot="1" x14ac:dyDescent="0.25">
      <c r="A2" s="77" t="s">
        <v>299</v>
      </c>
      <c r="B2" s="76" t="s">
        <v>52</v>
      </c>
      <c r="C2" s="76" t="s">
        <v>300</v>
      </c>
      <c r="D2" s="76" t="s">
        <v>301</v>
      </c>
      <c r="E2" s="76" t="s">
        <v>302</v>
      </c>
      <c r="F2" s="78"/>
      <c r="G2" s="78"/>
      <c r="H2" s="76" t="s">
        <v>19</v>
      </c>
      <c r="I2" s="76">
        <v>91070</v>
      </c>
      <c r="J2" s="76" t="s">
        <v>303</v>
      </c>
      <c r="K2" s="76" t="s">
        <v>304</v>
      </c>
      <c r="L2" s="76" t="s">
        <v>305</v>
      </c>
      <c r="M2" s="76" t="s">
        <v>306</v>
      </c>
      <c r="N2" s="76" t="s">
        <v>307</v>
      </c>
      <c r="O2" s="76" t="s">
        <v>308</v>
      </c>
      <c r="P2" s="76" t="s">
        <v>309</v>
      </c>
      <c r="Q2" s="78">
        <v>200</v>
      </c>
      <c r="R2" s="78"/>
      <c r="S2" s="78"/>
      <c r="T2" s="78" t="s">
        <v>393</v>
      </c>
      <c r="U2" s="78"/>
      <c r="V2" s="78"/>
      <c r="W2" s="78"/>
      <c r="X2" s="78"/>
      <c r="Y2" s="78"/>
      <c r="Z2" s="78"/>
      <c r="AA2" s="78"/>
      <c r="AB2" s="78"/>
      <c r="AC2" s="78"/>
    </row>
    <row r="3" spans="1:29" ht="34.5" thickBot="1" x14ac:dyDescent="0.25">
      <c r="A3" s="77" t="s">
        <v>310</v>
      </c>
      <c r="B3" s="76" t="s">
        <v>172</v>
      </c>
      <c r="C3" s="76" t="s">
        <v>311</v>
      </c>
      <c r="D3" s="76" t="s">
        <v>312</v>
      </c>
      <c r="E3" s="76" t="s">
        <v>313</v>
      </c>
      <c r="F3" s="78"/>
      <c r="G3" s="78"/>
      <c r="H3" s="76" t="s">
        <v>414</v>
      </c>
      <c r="I3" s="76">
        <v>2643</v>
      </c>
      <c r="J3" s="76" t="s">
        <v>303</v>
      </c>
      <c r="K3" s="76" t="s">
        <v>304</v>
      </c>
      <c r="L3" s="76" t="s">
        <v>304</v>
      </c>
      <c r="M3" s="76" t="s">
        <v>80</v>
      </c>
      <c r="N3" s="76" t="s">
        <v>314</v>
      </c>
      <c r="O3" s="76" t="s">
        <v>315</v>
      </c>
      <c r="P3" s="76" t="s">
        <v>309</v>
      </c>
      <c r="Q3" s="78">
        <v>550</v>
      </c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</row>
    <row r="4" spans="1:29" ht="34.5" thickBot="1" x14ac:dyDescent="0.25">
      <c r="A4" s="77" t="s">
        <v>316</v>
      </c>
      <c r="B4" s="76" t="s">
        <v>53</v>
      </c>
      <c r="C4" s="76" t="s">
        <v>317</v>
      </c>
      <c r="D4" s="76" t="s">
        <v>61</v>
      </c>
      <c r="E4" s="76" t="s">
        <v>318</v>
      </c>
      <c r="F4" s="78"/>
      <c r="G4" s="78"/>
      <c r="H4" s="76" t="s">
        <v>319</v>
      </c>
      <c r="I4" s="76">
        <v>1659</v>
      </c>
      <c r="J4" s="76" t="s">
        <v>303</v>
      </c>
      <c r="K4" s="76" t="s">
        <v>304</v>
      </c>
      <c r="L4" s="76" t="s">
        <v>304</v>
      </c>
      <c r="M4" s="76" t="s">
        <v>80</v>
      </c>
      <c r="N4" s="76" t="s">
        <v>314</v>
      </c>
      <c r="O4" s="76" t="s">
        <v>315</v>
      </c>
      <c r="P4" s="76" t="s">
        <v>309</v>
      </c>
      <c r="Q4" s="78">
        <v>550</v>
      </c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</row>
    <row r="5" spans="1:29" ht="34.5" thickBot="1" x14ac:dyDescent="0.25">
      <c r="A5" s="77" t="s">
        <v>320</v>
      </c>
      <c r="B5" s="76" t="s">
        <v>321</v>
      </c>
      <c r="C5" s="76" t="s">
        <v>322</v>
      </c>
      <c r="D5" s="76" t="s">
        <v>323</v>
      </c>
      <c r="E5" s="76" t="s">
        <v>324</v>
      </c>
      <c r="F5" s="78"/>
      <c r="G5" s="78"/>
      <c r="H5" s="76" t="s">
        <v>19</v>
      </c>
      <c r="I5" s="76">
        <v>112608</v>
      </c>
      <c r="J5" s="76" t="s">
        <v>303</v>
      </c>
      <c r="K5" s="76" t="s">
        <v>305</v>
      </c>
      <c r="L5" s="76" t="s">
        <v>304</v>
      </c>
      <c r="M5" s="76" t="s">
        <v>314</v>
      </c>
      <c r="N5" s="76" t="s">
        <v>314</v>
      </c>
      <c r="O5" s="76" t="s">
        <v>325</v>
      </c>
      <c r="P5" s="76" t="s">
        <v>309</v>
      </c>
      <c r="Q5" s="78">
        <v>350</v>
      </c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</row>
    <row r="6" spans="1:29" ht="23.25" thickBot="1" x14ac:dyDescent="0.25">
      <c r="A6" s="77" t="s">
        <v>326</v>
      </c>
      <c r="B6" s="76" t="s">
        <v>327</v>
      </c>
      <c r="C6" s="76" t="s">
        <v>328</v>
      </c>
      <c r="D6" s="76" t="s">
        <v>329</v>
      </c>
      <c r="E6" s="76" t="s">
        <v>330</v>
      </c>
      <c r="F6" s="78"/>
      <c r="G6" s="78"/>
      <c r="H6" s="76" t="s">
        <v>414</v>
      </c>
      <c r="I6" s="76">
        <v>2648</v>
      </c>
      <c r="J6" s="76" t="s">
        <v>303</v>
      </c>
      <c r="K6" s="76" t="s">
        <v>304</v>
      </c>
      <c r="L6" s="76" t="s">
        <v>305</v>
      </c>
      <c r="M6" s="76" t="s">
        <v>314</v>
      </c>
      <c r="N6" s="76" t="s">
        <v>331</v>
      </c>
      <c r="O6" s="76" t="s">
        <v>315</v>
      </c>
      <c r="P6" s="76" t="s">
        <v>309</v>
      </c>
      <c r="Q6" s="78">
        <v>200</v>
      </c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</row>
    <row r="7" spans="1:29" ht="23.25" thickBot="1" x14ac:dyDescent="0.25">
      <c r="A7" s="77" t="s">
        <v>332</v>
      </c>
      <c r="B7" s="76" t="s">
        <v>333</v>
      </c>
      <c r="C7" s="76" t="s">
        <v>334</v>
      </c>
      <c r="D7" s="76" t="s">
        <v>335</v>
      </c>
      <c r="E7" s="78"/>
      <c r="F7" s="76" t="s">
        <v>335</v>
      </c>
      <c r="G7" s="78"/>
      <c r="H7" s="76" t="s">
        <v>19</v>
      </c>
      <c r="I7" s="76"/>
      <c r="J7" s="78"/>
      <c r="K7" s="76" t="s">
        <v>304</v>
      </c>
      <c r="L7" s="76" t="s">
        <v>304</v>
      </c>
      <c r="M7" s="76" t="s">
        <v>23</v>
      </c>
      <c r="N7" s="76" t="s">
        <v>23</v>
      </c>
      <c r="O7" s="76" t="s">
        <v>336</v>
      </c>
      <c r="P7" s="78"/>
      <c r="Q7" s="78">
        <v>550</v>
      </c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</row>
    <row r="8" spans="1:29" ht="34.5" thickBot="1" x14ac:dyDescent="0.25">
      <c r="A8" s="77" t="s">
        <v>337</v>
      </c>
      <c r="B8" s="76" t="s">
        <v>48</v>
      </c>
      <c r="C8" s="76" t="s">
        <v>338</v>
      </c>
      <c r="D8" s="76" t="s">
        <v>339</v>
      </c>
      <c r="E8" s="76" t="s">
        <v>340</v>
      </c>
      <c r="F8" s="78"/>
      <c r="G8" s="78"/>
      <c r="H8" s="76" t="s">
        <v>19</v>
      </c>
      <c r="I8" s="76">
        <v>72</v>
      </c>
      <c r="J8" s="76" t="s">
        <v>303</v>
      </c>
      <c r="K8" s="76" t="s">
        <v>304</v>
      </c>
      <c r="L8" s="76" t="s">
        <v>305</v>
      </c>
      <c r="M8" s="76" t="s">
        <v>80</v>
      </c>
      <c r="N8" s="76" t="s">
        <v>307</v>
      </c>
      <c r="O8" s="76" t="s">
        <v>315</v>
      </c>
      <c r="P8" s="76" t="s">
        <v>309</v>
      </c>
      <c r="Q8" s="78">
        <v>200</v>
      </c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</row>
    <row r="9" spans="1:29" ht="34.5" thickBot="1" x14ac:dyDescent="0.25">
      <c r="A9" s="77" t="s">
        <v>341</v>
      </c>
      <c r="B9" s="76" t="s">
        <v>65</v>
      </c>
      <c r="C9" s="76" t="s">
        <v>342</v>
      </c>
      <c r="D9" s="76" t="s">
        <v>343</v>
      </c>
      <c r="E9" s="76" t="s">
        <v>344</v>
      </c>
      <c r="F9" s="76" t="s">
        <v>345</v>
      </c>
      <c r="G9" s="78"/>
      <c r="H9" s="76" t="s">
        <v>19</v>
      </c>
      <c r="I9" s="76">
        <v>108726</v>
      </c>
      <c r="J9" s="76" t="s">
        <v>303</v>
      </c>
      <c r="K9" s="76" t="s">
        <v>304</v>
      </c>
      <c r="L9" s="76" t="s">
        <v>304</v>
      </c>
      <c r="M9" s="76" t="s">
        <v>23</v>
      </c>
      <c r="N9" s="76" t="s">
        <v>23</v>
      </c>
      <c r="O9" s="76" t="s">
        <v>315</v>
      </c>
      <c r="P9" s="76" t="s">
        <v>309</v>
      </c>
      <c r="Q9" s="78">
        <v>550</v>
      </c>
      <c r="R9" s="78"/>
      <c r="S9" s="78"/>
      <c r="T9" s="78" t="s">
        <v>392</v>
      </c>
      <c r="U9" s="78"/>
      <c r="V9" s="78"/>
      <c r="W9" s="78"/>
      <c r="X9" s="78"/>
      <c r="Y9" s="78"/>
      <c r="Z9" s="78"/>
      <c r="AA9" s="78"/>
      <c r="AB9" s="78"/>
      <c r="AC9" s="78"/>
    </row>
    <row r="10" spans="1:29" ht="45.75" thickBot="1" x14ac:dyDescent="0.25">
      <c r="A10" s="77" t="s">
        <v>346</v>
      </c>
      <c r="B10" s="76" t="s">
        <v>347</v>
      </c>
      <c r="C10" s="76" t="s">
        <v>348</v>
      </c>
      <c r="D10" s="76" t="s">
        <v>349</v>
      </c>
      <c r="E10" s="76" t="s">
        <v>350</v>
      </c>
      <c r="F10" s="78"/>
      <c r="G10" s="78"/>
      <c r="H10" s="76" t="s">
        <v>19</v>
      </c>
      <c r="I10" s="76">
        <v>106931</v>
      </c>
      <c r="J10" s="78"/>
      <c r="K10" s="76" t="s">
        <v>304</v>
      </c>
      <c r="L10" s="76" t="s">
        <v>305</v>
      </c>
      <c r="M10" s="76" t="s">
        <v>314</v>
      </c>
      <c r="N10" s="76" t="s">
        <v>80</v>
      </c>
      <c r="O10" s="76" t="s">
        <v>315</v>
      </c>
      <c r="P10" s="76" t="s">
        <v>309</v>
      </c>
      <c r="Q10" s="78">
        <v>200</v>
      </c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</row>
    <row r="11" spans="1:29" ht="34.5" thickBot="1" x14ac:dyDescent="0.25">
      <c r="A11" s="77" t="s">
        <v>351</v>
      </c>
      <c r="B11" s="76" t="s">
        <v>352</v>
      </c>
      <c r="C11" s="76" t="s">
        <v>353</v>
      </c>
      <c r="D11" s="78"/>
      <c r="E11" s="78"/>
      <c r="F11" s="78"/>
      <c r="G11" s="78"/>
      <c r="H11" s="76" t="s">
        <v>414</v>
      </c>
      <c r="I11" s="76">
        <v>2160</v>
      </c>
      <c r="J11" s="78"/>
      <c r="K11" s="76" t="s">
        <v>304</v>
      </c>
      <c r="L11" s="76" t="s">
        <v>304</v>
      </c>
      <c r="M11" s="76" t="s">
        <v>307</v>
      </c>
      <c r="N11" s="78"/>
      <c r="O11" s="76" t="s">
        <v>354</v>
      </c>
      <c r="P11" s="76" t="s">
        <v>355</v>
      </c>
      <c r="Q11" s="78">
        <v>550</v>
      </c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</row>
    <row r="12" spans="1:29" ht="34.5" thickBot="1" x14ac:dyDescent="0.25">
      <c r="A12" s="77" t="s">
        <v>356</v>
      </c>
      <c r="B12" s="76" t="s">
        <v>357</v>
      </c>
      <c r="C12" s="76" t="s">
        <v>358</v>
      </c>
      <c r="D12" s="76" t="s">
        <v>359</v>
      </c>
      <c r="E12" s="78"/>
      <c r="F12" s="78"/>
      <c r="G12" s="78"/>
      <c r="H12" s="76" t="s">
        <v>414</v>
      </c>
      <c r="I12" s="76">
        <v>9020</v>
      </c>
      <c r="J12" s="76" t="s">
        <v>303</v>
      </c>
      <c r="K12" s="76" t="s">
        <v>304</v>
      </c>
      <c r="L12" s="76" t="s">
        <v>304</v>
      </c>
      <c r="M12" s="76" t="s">
        <v>314</v>
      </c>
      <c r="N12" s="76" t="s">
        <v>307</v>
      </c>
      <c r="O12" s="76" t="s">
        <v>354</v>
      </c>
      <c r="P12" s="76" t="s">
        <v>355</v>
      </c>
      <c r="Q12" s="78">
        <v>550</v>
      </c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</row>
    <row r="13" spans="1:29" ht="23.25" thickBot="1" x14ac:dyDescent="0.25">
      <c r="A13" s="77" t="s">
        <v>360</v>
      </c>
      <c r="B13" s="76" t="s">
        <v>406</v>
      </c>
      <c r="C13" s="76" t="s">
        <v>361</v>
      </c>
      <c r="D13" s="76" t="s">
        <v>407</v>
      </c>
      <c r="E13" s="78"/>
      <c r="F13" s="78"/>
      <c r="G13" s="78"/>
      <c r="H13" s="76" t="s">
        <v>414</v>
      </c>
      <c r="I13" s="76">
        <v>2644</v>
      </c>
      <c r="J13" s="76" t="s">
        <v>303</v>
      </c>
      <c r="K13" s="76" t="s">
        <v>304</v>
      </c>
      <c r="L13" s="76" t="s">
        <v>304</v>
      </c>
      <c r="M13" s="76" t="s">
        <v>80</v>
      </c>
      <c r="N13" s="76" t="s">
        <v>307</v>
      </c>
      <c r="O13" s="76" t="s">
        <v>362</v>
      </c>
      <c r="P13" s="76" t="s">
        <v>355</v>
      </c>
      <c r="Q13" s="78">
        <v>550</v>
      </c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</row>
    <row r="14" spans="1:29" ht="45.75" thickBot="1" x14ac:dyDescent="0.25">
      <c r="A14" s="77" t="s">
        <v>363</v>
      </c>
      <c r="B14" s="76" t="s">
        <v>364</v>
      </c>
      <c r="C14" s="76" t="s">
        <v>365</v>
      </c>
      <c r="D14" s="76" t="s">
        <v>366</v>
      </c>
      <c r="E14" s="76" t="s">
        <v>367</v>
      </c>
      <c r="F14" s="78"/>
      <c r="G14" s="78"/>
      <c r="H14" s="76" t="s">
        <v>414</v>
      </c>
      <c r="I14" s="76">
        <v>2655</v>
      </c>
      <c r="J14" s="76" t="s">
        <v>303</v>
      </c>
      <c r="K14" s="76" t="s">
        <v>304</v>
      </c>
      <c r="L14" s="76" t="s">
        <v>304</v>
      </c>
      <c r="M14" s="76" t="s">
        <v>23</v>
      </c>
      <c r="N14" s="76" t="s">
        <v>307</v>
      </c>
      <c r="O14" s="76" t="s">
        <v>362</v>
      </c>
      <c r="P14" s="76" t="s">
        <v>355</v>
      </c>
      <c r="Q14" s="78">
        <v>550</v>
      </c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</row>
    <row r="15" spans="1:29" ht="34.5" thickBot="1" x14ac:dyDescent="0.25">
      <c r="A15" s="77" t="s">
        <v>368</v>
      </c>
      <c r="B15" s="76" t="s">
        <v>369</v>
      </c>
      <c r="C15" s="76" t="s">
        <v>370</v>
      </c>
      <c r="D15" s="76" t="s">
        <v>371</v>
      </c>
      <c r="E15" s="76" t="s">
        <v>372</v>
      </c>
      <c r="F15" s="78"/>
      <c r="G15" s="78"/>
      <c r="H15" s="76" t="s">
        <v>414</v>
      </c>
      <c r="I15" s="76"/>
      <c r="J15" s="76" t="s">
        <v>303</v>
      </c>
      <c r="K15" s="76" t="s">
        <v>304</v>
      </c>
      <c r="L15" s="76" t="s">
        <v>305</v>
      </c>
      <c r="M15" s="76" t="s">
        <v>314</v>
      </c>
      <c r="N15" s="76" t="s">
        <v>80</v>
      </c>
      <c r="O15" s="76" t="s">
        <v>315</v>
      </c>
      <c r="P15" s="76" t="s">
        <v>309</v>
      </c>
      <c r="Q15" s="78">
        <v>200</v>
      </c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</row>
    <row r="16" spans="1:29" ht="23.25" thickBot="1" x14ac:dyDescent="0.25">
      <c r="A16" s="76"/>
      <c r="B16" s="76" t="s">
        <v>50</v>
      </c>
      <c r="C16" s="78"/>
      <c r="D16" s="78"/>
      <c r="E16" s="78"/>
      <c r="F16" s="78"/>
      <c r="G16" s="78"/>
      <c r="H16" s="76" t="s">
        <v>19</v>
      </c>
      <c r="I16" s="76">
        <v>111206</v>
      </c>
      <c r="J16" s="78"/>
      <c r="K16" s="76" t="s">
        <v>304</v>
      </c>
      <c r="L16" s="76" t="s">
        <v>304</v>
      </c>
      <c r="M16" s="76" t="s">
        <v>314</v>
      </c>
      <c r="N16" s="76" t="s">
        <v>80</v>
      </c>
      <c r="O16" s="76" t="s">
        <v>373</v>
      </c>
      <c r="P16" s="76" t="s">
        <v>374</v>
      </c>
      <c r="Q16" s="78">
        <v>550</v>
      </c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</row>
    <row r="17" spans="1:29" ht="23.25" thickBot="1" x14ac:dyDescent="0.25">
      <c r="A17" s="76"/>
      <c r="B17" s="76" t="s">
        <v>51</v>
      </c>
      <c r="C17" s="78"/>
      <c r="D17" s="78" t="s">
        <v>403</v>
      </c>
      <c r="E17" s="78"/>
      <c r="F17" s="78"/>
      <c r="G17" s="78"/>
      <c r="H17" s="76" t="s">
        <v>19</v>
      </c>
      <c r="I17" s="76">
        <v>112341</v>
      </c>
      <c r="J17" s="78"/>
      <c r="K17" s="76" t="s">
        <v>304</v>
      </c>
      <c r="L17" s="76" t="s">
        <v>304</v>
      </c>
      <c r="M17" s="78"/>
      <c r="N17" s="78"/>
      <c r="O17" s="76" t="s">
        <v>315</v>
      </c>
      <c r="P17" s="76" t="s">
        <v>309</v>
      </c>
      <c r="Q17" s="78">
        <v>550</v>
      </c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</row>
    <row r="18" spans="1:29" ht="23.25" thickBot="1" x14ac:dyDescent="0.25">
      <c r="A18" s="76"/>
      <c r="B18" s="76" t="s">
        <v>375</v>
      </c>
      <c r="C18" s="78"/>
      <c r="D18" s="78" t="s">
        <v>396</v>
      </c>
      <c r="E18" s="78"/>
      <c r="F18" s="78"/>
      <c r="G18" s="78"/>
      <c r="H18" s="76" t="s">
        <v>19</v>
      </c>
      <c r="I18" s="76">
        <v>112480</v>
      </c>
      <c r="J18" s="78"/>
      <c r="K18" s="78" t="s">
        <v>304</v>
      </c>
      <c r="L18" s="78" t="s">
        <v>305</v>
      </c>
      <c r="M18" s="78"/>
      <c r="N18" s="78"/>
      <c r="O18" s="76" t="s">
        <v>315</v>
      </c>
      <c r="P18" s="76" t="s">
        <v>309</v>
      </c>
      <c r="Q18" s="78">
        <v>200</v>
      </c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</row>
    <row r="19" spans="1:29" ht="23.25" thickBot="1" x14ac:dyDescent="0.25">
      <c r="A19" s="76"/>
      <c r="B19" s="76" t="s">
        <v>376</v>
      </c>
      <c r="C19" s="78"/>
      <c r="D19" s="78"/>
      <c r="E19" s="78"/>
      <c r="F19" s="78"/>
      <c r="G19" s="78"/>
      <c r="H19" s="76" t="s">
        <v>19</v>
      </c>
      <c r="I19" s="76"/>
      <c r="J19" s="78"/>
      <c r="K19" s="78" t="s">
        <v>304</v>
      </c>
      <c r="L19" s="78" t="s">
        <v>304</v>
      </c>
      <c r="M19" s="78"/>
      <c r="N19" s="78"/>
      <c r="O19" s="76" t="s">
        <v>377</v>
      </c>
      <c r="P19" s="76" t="s">
        <v>355</v>
      </c>
      <c r="Q19" s="78">
        <v>550</v>
      </c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</row>
    <row r="20" spans="1:29" ht="23.25" thickBot="1" x14ac:dyDescent="0.25">
      <c r="A20" s="76"/>
      <c r="B20" s="76" t="s">
        <v>378</v>
      </c>
      <c r="C20" s="78"/>
      <c r="D20" s="78" t="s">
        <v>418</v>
      </c>
      <c r="E20" s="78"/>
      <c r="F20" s="78"/>
      <c r="G20" s="78"/>
      <c r="H20" s="76" t="s">
        <v>19</v>
      </c>
      <c r="I20" s="76">
        <v>112660</v>
      </c>
      <c r="J20" s="76" t="s">
        <v>304</v>
      </c>
      <c r="K20" s="76" t="s">
        <v>304</v>
      </c>
      <c r="L20" s="76" t="s">
        <v>304</v>
      </c>
      <c r="M20" s="78"/>
      <c r="N20" s="78"/>
      <c r="O20" s="76" t="s">
        <v>379</v>
      </c>
      <c r="P20" s="76" t="s">
        <v>380</v>
      </c>
      <c r="Q20" s="78">
        <v>550</v>
      </c>
      <c r="R20" s="78"/>
      <c r="S20" s="78"/>
      <c r="T20" s="78" t="s">
        <v>394</v>
      </c>
      <c r="U20" s="78"/>
      <c r="V20" s="78"/>
      <c r="W20" s="78"/>
      <c r="X20" s="78"/>
      <c r="Y20" s="78"/>
      <c r="Z20" s="78"/>
      <c r="AA20" s="78"/>
      <c r="AB20" s="78"/>
      <c r="AC20" s="78"/>
    </row>
    <row r="21" spans="1:29" ht="23.25" thickBot="1" x14ac:dyDescent="0.25">
      <c r="A21" s="76"/>
      <c r="B21" s="76" t="s">
        <v>58</v>
      </c>
      <c r="C21" s="78"/>
      <c r="D21" s="78"/>
      <c r="E21" s="78"/>
      <c r="F21" s="78"/>
      <c r="G21" s="78"/>
      <c r="H21" s="76" t="s">
        <v>414</v>
      </c>
      <c r="I21" s="76">
        <v>2653</v>
      </c>
      <c r="J21" s="78"/>
      <c r="K21" s="78" t="s">
        <v>304</v>
      </c>
      <c r="L21" s="78" t="s">
        <v>305</v>
      </c>
      <c r="M21" s="78"/>
      <c r="N21" s="78"/>
      <c r="O21" s="76" t="s">
        <v>315</v>
      </c>
      <c r="P21" s="76" t="s">
        <v>309</v>
      </c>
      <c r="Q21" s="78">
        <v>200</v>
      </c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</row>
    <row r="22" spans="1:29" ht="23.25" thickBot="1" x14ac:dyDescent="0.25">
      <c r="A22" s="76"/>
      <c r="B22" s="76" t="s">
        <v>49</v>
      </c>
      <c r="C22" s="78"/>
      <c r="D22" s="78" t="s">
        <v>417</v>
      </c>
      <c r="E22" s="78"/>
      <c r="F22" s="78"/>
      <c r="G22" s="78"/>
      <c r="H22" s="76" t="s">
        <v>19</v>
      </c>
      <c r="I22" s="76">
        <v>112484</v>
      </c>
      <c r="J22" s="78"/>
      <c r="K22" s="78" t="s">
        <v>304</v>
      </c>
      <c r="L22" s="78" t="s">
        <v>304</v>
      </c>
      <c r="M22" s="78"/>
      <c r="N22" s="78"/>
      <c r="O22" s="76" t="s">
        <v>315</v>
      </c>
      <c r="P22" s="76" t="s">
        <v>309</v>
      </c>
      <c r="Q22" s="78">
        <v>550</v>
      </c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</row>
    <row r="23" spans="1:29" ht="23.25" thickBot="1" x14ac:dyDescent="0.25">
      <c r="A23" s="76"/>
      <c r="B23" s="76" t="s">
        <v>381</v>
      </c>
      <c r="C23" s="78"/>
      <c r="D23" s="78" t="s">
        <v>409</v>
      </c>
      <c r="E23" s="78"/>
      <c r="F23" s="78"/>
      <c r="G23" s="78"/>
      <c r="H23" s="76" t="s">
        <v>382</v>
      </c>
      <c r="I23" s="76">
        <v>112640</v>
      </c>
      <c r="J23" s="78"/>
      <c r="K23" s="76" t="s">
        <v>304</v>
      </c>
      <c r="L23" s="76" t="s">
        <v>304</v>
      </c>
      <c r="M23" s="78"/>
      <c r="N23" s="78"/>
      <c r="O23" s="76" t="s">
        <v>383</v>
      </c>
      <c r="P23" s="76" t="s">
        <v>384</v>
      </c>
      <c r="Q23" s="78">
        <v>550</v>
      </c>
      <c r="R23" s="78"/>
      <c r="S23" s="78"/>
      <c r="T23" s="78" t="s">
        <v>395</v>
      </c>
      <c r="U23" s="78"/>
      <c r="V23" s="78"/>
      <c r="W23" s="78"/>
      <c r="X23" s="78"/>
      <c r="Y23" s="78"/>
      <c r="Z23" s="78"/>
      <c r="AA23" s="78"/>
      <c r="AB23" s="78"/>
      <c r="AC23" s="78"/>
    </row>
    <row r="24" spans="1:29" ht="23.25" thickBot="1" x14ac:dyDescent="0.25">
      <c r="A24" s="76"/>
      <c r="B24" s="76" t="s">
        <v>415</v>
      </c>
      <c r="C24" s="78"/>
      <c r="D24" s="78" t="s">
        <v>416</v>
      </c>
      <c r="E24" s="78"/>
      <c r="F24" s="78"/>
      <c r="G24" s="78"/>
      <c r="H24" s="76" t="s">
        <v>19</v>
      </c>
      <c r="I24" s="76">
        <v>112322</v>
      </c>
      <c r="J24" s="78"/>
      <c r="K24" s="76" t="s">
        <v>304</v>
      </c>
      <c r="L24" s="76" t="s">
        <v>304</v>
      </c>
      <c r="M24" s="78"/>
      <c r="N24" s="78"/>
      <c r="O24" s="76" t="s">
        <v>385</v>
      </c>
      <c r="P24" s="76" t="s">
        <v>386</v>
      </c>
      <c r="Q24" s="78">
        <v>550</v>
      </c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</row>
    <row r="25" spans="1:29" ht="23.25" thickBot="1" x14ac:dyDescent="0.25">
      <c r="A25" s="76"/>
      <c r="B25" s="76" t="s">
        <v>54</v>
      </c>
      <c r="C25" s="78"/>
      <c r="D25" s="78" t="s">
        <v>120</v>
      </c>
      <c r="E25" s="78"/>
      <c r="F25" s="78"/>
      <c r="G25" s="78"/>
      <c r="H25" s="76" t="s">
        <v>387</v>
      </c>
      <c r="I25" s="77" t="s">
        <v>70</v>
      </c>
      <c r="J25" s="78"/>
      <c r="K25" s="78" t="s">
        <v>304</v>
      </c>
      <c r="L25" s="78" t="s">
        <v>305</v>
      </c>
      <c r="M25" s="78"/>
      <c r="N25" s="78"/>
      <c r="O25" s="76" t="s">
        <v>315</v>
      </c>
      <c r="P25" s="76" t="s">
        <v>309</v>
      </c>
      <c r="Q25" s="78">
        <v>200</v>
      </c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</row>
    <row r="26" spans="1:29" ht="23.25" thickBot="1" x14ac:dyDescent="0.25">
      <c r="A26" s="76"/>
      <c r="B26" s="76" t="s">
        <v>388</v>
      </c>
      <c r="C26" s="78"/>
      <c r="D26" s="78" t="s">
        <v>63</v>
      </c>
      <c r="E26" s="78"/>
      <c r="F26" s="78"/>
      <c r="G26" s="78"/>
      <c r="H26" s="76" t="s">
        <v>414</v>
      </c>
      <c r="I26" s="76">
        <v>88</v>
      </c>
      <c r="J26" s="78"/>
      <c r="K26" s="78" t="s">
        <v>304</v>
      </c>
      <c r="L26" s="78" t="s">
        <v>304</v>
      </c>
      <c r="M26" s="78"/>
      <c r="N26" s="78"/>
      <c r="O26" s="76" t="s">
        <v>315</v>
      </c>
      <c r="P26" s="76" t="s">
        <v>309</v>
      </c>
      <c r="Q26" s="78">
        <v>550</v>
      </c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</row>
    <row r="27" spans="1:29" ht="23.25" thickBot="1" x14ac:dyDescent="0.25">
      <c r="A27" s="76"/>
      <c r="B27" s="76" t="s">
        <v>389</v>
      </c>
      <c r="C27" s="78"/>
      <c r="D27" s="78" t="s">
        <v>408</v>
      </c>
      <c r="E27" s="78"/>
      <c r="F27" s="78"/>
      <c r="G27" s="78"/>
      <c r="H27" s="76" t="s">
        <v>19</v>
      </c>
      <c r="I27" s="76">
        <v>112607</v>
      </c>
      <c r="J27" s="78"/>
      <c r="K27" s="76" t="s">
        <v>304</v>
      </c>
      <c r="L27" s="76" t="s">
        <v>304</v>
      </c>
      <c r="M27" s="78"/>
      <c r="N27" s="78"/>
      <c r="O27" s="76" t="s">
        <v>390</v>
      </c>
      <c r="P27" s="76" t="s">
        <v>355</v>
      </c>
      <c r="Q27" s="78">
        <v>550</v>
      </c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</row>
    <row r="28" spans="1:29" ht="23.25" thickBot="1" x14ac:dyDescent="0.25">
      <c r="A28" s="76"/>
      <c r="B28" s="76" t="s">
        <v>412</v>
      </c>
      <c r="C28" s="78"/>
      <c r="D28" s="78" t="s">
        <v>413</v>
      </c>
      <c r="E28" s="78"/>
      <c r="F28" s="78"/>
      <c r="G28" s="78"/>
      <c r="H28" s="76" t="s">
        <v>414</v>
      </c>
      <c r="I28" s="76">
        <v>9020</v>
      </c>
      <c r="J28" s="78"/>
      <c r="K28" s="76" t="s">
        <v>304</v>
      </c>
      <c r="L28" s="76" t="s">
        <v>304</v>
      </c>
      <c r="M28" s="78"/>
      <c r="N28" s="78"/>
      <c r="O28" s="76" t="s">
        <v>354</v>
      </c>
      <c r="P28" s="76" t="s">
        <v>355</v>
      </c>
      <c r="Q28" s="78">
        <v>550</v>
      </c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</row>
    <row r="29" spans="1:29" ht="34.5" thickBot="1" x14ac:dyDescent="0.25">
      <c r="A29" s="76"/>
      <c r="B29" s="76" t="s">
        <v>55</v>
      </c>
      <c r="C29" s="78"/>
      <c r="D29" s="78" t="s">
        <v>419</v>
      </c>
      <c r="E29" s="78"/>
      <c r="F29" s="78"/>
      <c r="G29" s="78"/>
      <c r="H29" s="76" t="s">
        <v>21</v>
      </c>
      <c r="I29" s="76">
        <v>75</v>
      </c>
      <c r="J29" s="78"/>
      <c r="K29" s="78" t="s">
        <v>304</v>
      </c>
      <c r="L29" s="78" t="s">
        <v>305</v>
      </c>
      <c r="M29" s="78"/>
      <c r="N29" s="78"/>
      <c r="O29" s="76" t="s">
        <v>315</v>
      </c>
      <c r="P29" s="76" t="s">
        <v>309</v>
      </c>
      <c r="Q29" s="78">
        <v>200</v>
      </c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</row>
    <row r="30" spans="1:29" ht="23.25" thickBot="1" x14ac:dyDescent="0.25">
      <c r="A30" s="76"/>
      <c r="B30" s="76" t="s">
        <v>56</v>
      </c>
      <c r="C30" s="78"/>
      <c r="D30" s="78" t="s">
        <v>64</v>
      </c>
      <c r="E30" s="78"/>
      <c r="F30" s="78"/>
      <c r="G30" s="78"/>
      <c r="H30" s="76" t="s">
        <v>414</v>
      </c>
      <c r="I30" s="76">
        <v>2412</v>
      </c>
      <c r="J30" s="78"/>
      <c r="K30" s="78" t="s">
        <v>304</v>
      </c>
      <c r="L30" s="78" t="s">
        <v>305</v>
      </c>
      <c r="M30" s="78"/>
      <c r="N30" s="78"/>
      <c r="O30" s="76" t="s">
        <v>315</v>
      </c>
      <c r="P30" s="76" t="s">
        <v>309</v>
      </c>
      <c r="Q30" s="78">
        <v>200</v>
      </c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</row>
    <row r="31" spans="1:29" ht="23.25" thickBot="1" x14ac:dyDescent="0.25">
      <c r="A31" s="76"/>
      <c r="B31" s="82" t="s">
        <v>404</v>
      </c>
      <c r="C31" s="82"/>
      <c r="D31" s="82" t="s">
        <v>405</v>
      </c>
      <c r="E31" s="82"/>
      <c r="F31" s="82"/>
      <c r="G31" s="82"/>
      <c r="H31" s="82" t="s">
        <v>414</v>
      </c>
      <c r="I31" s="82">
        <v>2170</v>
      </c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</row>
    <row r="32" spans="1:29" ht="23.25" thickBot="1" x14ac:dyDescent="0.25">
      <c r="A32" s="76"/>
      <c r="B32" s="78" t="s">
        <v>397</v>
      </c>
      <c r="C32" s="78"/>
      <c r="D32" s="78" t="s">
        <v>398</v>
      </c>
      <c r="E32" s="78"/>
      <c r="F32" s="78"/>
      <c r="G32" s="78"/>
      <c r="H32" s="78" t="s">
        <v>414</v>
      </c>
      <c r="I32" s="78">
        <v>2650</v>
      </c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</row>
    <row r="33" spans="1:29" ht="23.25" thickBot="1" x14ac:dyDescent="0.25">
      <c r="A33" s="76"/>
      <c r="B33" s="78" t="s">
        <v>399</v>
      </c>
      <c r="C33" s="78"/>
      <c r="D33" s="78" t="s">
        <v>400</v>
      </c>
      <c r="E33" s="78"/>
      <c r="F33" s="78"/>
      <c r="G33" s="78"/>
      <c r="H33" s="78" t="s">
        <v>19</v>
      </c>
      <c r="I33" s="78">
        <v>110333</v>
      </c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</row>
    <row r="34" spans="1:29" ht="23.25" thickBot="1" x14ac:dyDescent="0.25">
      <c r="A34" s="76"/>
      <c r="B34" s="78" t="s">
        <v>401</v>
      </c>
      <c r="C34" s="78"/>
      <c r="D34" s="78" t="s">
        <v>402</v>
      </c>
      <c r="E34" s="78"/>
      <c r="F34" s="78"/>
      <c r="G34" s="78"/>
      <c r="H34" s="78" t="s">
        <v>19</v>
      </c>
      <c r="I34" s="78">
        <v>112488</v>
      </c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</row>
    <row r="35" spans="1:29" ht="23.25" thickBot="1" x14ac:dyDescent="0.25">
      <c r="A35" s="76"/>
      <c r="B35" s="78" t="s">
        <v>410</v>
      </c>
      <c r="C35" s="78"/>
      <c r="D35" s="78" t="s">
        <v>411</v>
      </c>
      <c r="E35" s="78"/>
      <c r="F35" s="78"/>
      <c r="G35" s="78"/>
      <c r="H35" s="78" t="s">
        <v>414</v>
      </c>
      <c r="I35" s="78">
        <v>2636</v>
      </c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</row>
    <row r="36" spans="1:29" ht="13.5" thickBot="1" x14ac:dyDescent="0.25">
      <c r="A36" s="76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</row>
    <row r="37" spans="1:29" ht="13.5" thickBot="1" x14ac:dyDescent="0.25">
      <c r="A37" s="76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</row>
    <row r="38" spans="1:29" ht="13.5" thickBot="1" x14ac:dyDescent="0.25">
      <c r="A38" s="76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</row>
    <row r="39" spans="1:29" ht="13.5" thickBot="1" x14ac:dyDescent="0.25">
      <c r="A39" s="76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</row>
    <row r="40" spans="1:29" ht="13.5" thickBot="1" x14ac:dyDescent="0.25">
      <c r="A40" s="76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</row>
    <row r="41" spans="1:29" ht="13.5" thickBot="1" x14ac:dyDescent="0.25">
      <c r="A41" s="76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</row>
    <row r="42" spans="1:29" ht="13.5" thickBot="1" x14ac:dyDescent="0.25">
      <c r="A42" s="76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</row>
    <row r="43" spans="1:29" ht="13.5" thickBot="1" x14ac:dyDescent="0.25">
      <c r="A43" s="76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</row>
    <row r="44" spans="1:29" ht="13.5" thickBot="1" x14ac:dyDescent="0.25">
      <c r="A44" s="76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</row>
    <row r="45" spans="1:29" ht="13.5" thickBot="1" x14ac:dyDescent="0.25">
      <c r="A45" s="76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</row>
    <row r="46" spans="1:29" ht="13.5" thickBot="1" x14ac:dyDescent="0.25">
      <c r="A46" s="76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</row>
    <row r="47" spans="1:29" ht="13.5" thickBot="1" x14ac:dyDescent="0.25">
      <c r="A47" s="76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</row>
    <row r="48" spans="1:29" ht="13.5" thickBot="1" x14ac:dyDescent="0.25">
      <c r="A48" s="76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</row>
    <row r="49" spans="1:29" ht="13.5" thickBot="1" x14ac:dyDescent="0.25">
      <c r="A49" s="76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</row>
    <row r="50" spans="1:29" ht="13.5" thickBot="1" x14ac:dyDescent="0.25">
      <c r="A50" s="76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</row>
    <row r="51" spans="1:29" ht="13.5" thickBot="1" x14ac:dyDescent="0.25">
      <c r="A51" s="76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</row>
    <row r="52" spans="1:29" ht="13.5" thickBot="1" x14ac:dyDescent="0.25">
      <c r="A52" s="76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</row>
    <row r="53" spans="1:29" ht="13.5" thickBot="1" x14ac:dyDescent="0.25">
      <c r="A53" s="76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</row>
    <row r="54" spans="1:29" ht="13.5" thickBot="1" x14ac:dyDescent="0.25">
      <c r="A54" s="76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</row>
    <row r="55" spans="1:29" ht="13.5" thickBot="1" x14ac:dyDescent="0.25">
      <c r="A55" s="76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</row>
    <row r="56" spans="1:29" ht="13.5" thickBot="1" x14ac:dyDescent="0.25">
      <c r="A56" s="76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</row>
    <row r="57" spans="1:29" ht="13.5" thickBot="1" x14ac:dyDescent="0.25">
      <c r="A57" s="76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</row>
    <row r="58" spans="1:29" ht="13.5" thickBot="1" x14ac:dyDescent="0.25">
      <c r="A58" s="76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</row>
    <row r="59" spans="1:29" ht="13.5" thickBot="1" x14ac:dyDescent="0.25">
      <c r="A59" s="76"/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</row>
    <row r="60" spans="1:29" ht="13.5" thickBot="1" x14ac:dyDescent="0.25">
      <c r="A60" s="76"/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</row>
    <row r="61" spans="1:29" ht="13.5" thickBot="1" x14ac:dyDescent="0.25">
      <c r="A61" s="76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</row>
    <row r="62" spans="1:29" ht="13.5" thickBot="1" x14ac:dyDescent="0.25">
      <c r="A62" s="76"/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</row>
    <row r="63" spans="1:29" ht="13.5" thickBot="1" x14ac:dyDescent="0.25">
      <c r="A63" s="76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</row>
    <row r="64" spans="1:29" ht="13.5" thickBot="1" x14ac:dyDescent="0.25">
      <c r="A64" s="76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</row>
    <row r="65" spans="1:29" ht="13.5" thickBot="1" x14ac:dyDescent="0.25">
      <c r="A65" s="76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</row>
    <row r="66" spans="1:29" ht="13.5" thickBot="1" x14ac:dyDescent="0.25">
      <c r="A66" s="76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</row>
    <row r="67" spans="1:29" ht="13.5" thickBot="1" x14ac:dyDescent="0.25">
      <c r="A67" s="76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</row>
    <row r="68" spans="1:29" ht="13.5" thickBot="1" x14ac:dyDescent="0.25">
      <c r="A68" s="76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</row>
    <row r="69" spans="1:29" ht="13.5" thickBot="1" x14ac:dyDescent="0.25">
      <c r="A69" s="76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</row>
    <row r="70" spans="1:29" ht="13.5" thickBot="1" x14ac:dyDescent="0.25">
      <c r="A70" s="76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</row>
    <row r="71" spans="1:29" ht="13.5" thickBot="1" x14ac:dyDescent="0.25">
      <c r="A71" s="76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</row>
    <row r="72" spans="1:29" ht="13.5" thickBot="1" x14ac:dyDescent="0.25">
      <c r="A72" s="76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</row>
    <row r="73" spans="1:29" ht="13.5" thickBot="1" x14ac:dyDescent="0.25">
      <c r="A73" s="76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</row>
    <row r="74" spans="1:29" ht="13.5" thickBot="1" x14ac:dyDescent="0.25">
      <c r="A74" s="76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</row>
    <row r="75" spans="1:29" ht="13.5" thickBot="1" x14ac:dyDescent="0.25">
      <c r="A75" s="76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</row>
    <row r="76" spans="1:29" ht="13.5" thickBot="1" x14ac:dyDescent="0.25">
      <c r="A76" s="76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</row>
    <row r="77" spans="1:29" ht="13.5" thickBot="1" x14ac:dyDescent="0.25">
      <c r="A77" s="76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</row>
    <row r="78" spans="1:29" ht="13.5" thickBot="1" x14ac:dyDescent="0.25">
      <c r="A78" s="76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</row>
    <row r="79" spans="1:29" ht="13.5" thickBot="1" x14ac:dyDescent="0.25">
      <c r="A79" s="76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</row>
    <row r="80" spans="1:29" ht="13.5" thickBot="1" x14ac:dyDescent="0.25">
      <c r="A80" s="76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</row>
    <row r="81" spans="1:29" ht="13.5" thickBot="1" x14ac:dyDescent="0.25">
      <c r="A81" s="76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</row>
    <row r="82" spans="1:29" ht="13.5" thickBot="1" x14ac:dyDescent="0.25">
      <c r="A82" s="76"/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</row>
    <row r="83" spans="1:29" ht="13.5" thickBot="1" x14ac:dyDescent="0.25">
      <c r="A83" s="76"/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</row>
    <row r="84" spans="1:29" ht="13.5" thickBot="1" x14ac:dyDescent="0.25">
      <c r="A84" s="76"/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</row>
    <row r="85" spans="1:29" ht="13.5" thickBot="1" x14ac:dyDescent="0.25">
      <c r="A85" s="76"/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</row>
    <row r="86" spans="1:29" ht="13.5" thickBot="1" x14ac:dyDescent="0.25">
      <c r="A86" s="76"/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</row>
    <row r="87" spans="1:29" ht="13.5" thickBot="1" x14ac:dyDescent="0.25">
      <c r="A87" s="76"/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</row>
    <row r="88" spans="1:29" ht="13.5" thickBot="1" x14ac:dyDescent="0.25">
      <c r="A88" s="76"/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</row>
    <row r="89" spans="1:29" ht="13.5" thickBot="1" x14ac:dyDescent="0.25">
      <c r="A89" s="76"/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</row>
    <row r="90" spans="1:29" ht="13.5" thickBot="1" x14ac:dyDescent="0.25">
      <c r="A90" s="76"/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</row>
    <row r="91" spans="1:29" ht="13.5" thickBot="1" x14ac:dyDescent="0.25">
      <c r="A91" s="76"/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</row>
    <row r="92" spans="1:29" ht="13.5" thickBot="1" x14ac:dyDescent="0.25">
      <c r="A92" s="76"/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</row>
    <row r="93" spans="1:29" ht="13.5" thickBot="1" x14ac:dyDescent="0.25">
      <c r="A93" s="76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</row>
    <row r="94" spans="1:29" ht="13.5" thickBot="1" x14ac:dyDescent="0.25">
      <c r="A94" s="76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</row>
    <row r="95" spans="1:29" ht="13.5" thickBot="1" x14ac:dyDescent="0.25">
      <c r="A95" s="76"/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</row>
    <row r="96" spans="1:29" ht="13.5" thickBot="1" x14ac:dyDescent="0.25">
      <c r="A96" s="76"/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</row>
    <row r="97" spans="1:29" ht="13.5" thickBot="1" x14ac:dyDescent="0.25">
      <c r="A97" s="76"/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</row>
    <row r="98" spans="1:29" ht="13.5" thickBot="1" x14ac:dyDescent="0.25">
      <c r="A98" s="76"/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</row>
    <row r="99" spans="1:29" ht="13.5" thickBot="1" x14ac:dyDescent="0.25">
      <c r="A99" s="76"/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</row>
    <row r="100" spans="1:29" ht="13.5" thickBot="1" x14ac:dyDescent="0.25">
      <c r="A100" s="76"/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</row>
    <row r="101" spans="1:29" ht="13.5" thickBot="1" x14ac:dyDescent="0.25">
      <c r="A101" s="76"/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</row>
    <row r="102" spans="1:29" ht="13.5" thickBot="1" x14ac:dyDescent="0.25">
      <c r="A102" s="76"/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</row>
    <row r="103" spans="1:29" ht="13.5" thickBot="1" x14ac:dyDescent="0.25">
      <c r="A103" s="76"/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</row>
    <row r="104" spans="1:29" ht="13.5" thickBot="1" x14ac:dyDescent="0.25">
      <c r="A104" s="76"/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</row>
    <row r="105" spans="1:29" ht="13.5" thickBot="1" x14ac:dyDescent="0.25">
      <c r="A105" s="76"/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</row>
    <row r="106" spans="1:29" ht="13.5" thickBot="1" x14ac:dyDescent="0.25">
      <c r="A106" s="76"/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</row>
    <row r="107" spans="1:29" ht="13.5" thickBot="1" x14ac:dyDescent="0.25">
      <c r="A107" s="76"/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</row>
    <row r="108" spans="1:29" ht="13.5" thickBot="1" x14ac:dyDescent="0.25">
      <c r="A108" s="76"/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</row>
    <row r="109" spans="1:29" ht="13.5" thickBot="1" x14ac:dyDescent="0.25">
      <c r="A109" s="76"/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</row>
    <row r="110" spans="1:29" ht="13.5" thickBot="1" x14ac:dyDescent="0.25">
      <c r="A110" s="76"/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</row>
    <row r="111" spans="1:29" ht="13.5" thickBot="1" x14ac:dyDescent="0.25">
      <c r="A111" s="76"/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</row>
    <row r="112" spans="1:29" ht="13.5" thickBot="1" x14ac:dyDescent="0.25">
      <c r="A112" s="76"/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</row>
    <row r="113" spans="1:29" ht="13.5" thickBot="1" x14ac:dyDescent="0.25">
      <c r="A113" s="76"/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</row>
    <row r="114" spans="1:29" ht="13.5" thickBot="1" x14ac:dyDescent="0.25">
      <c r="A114" s="76"/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</row>
    <row r="115" spans="1:29" ht="13.5" thickBot="1" x14ac:dyDescent="0.25">
      <c r="A115" s="76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</row>
    <row r="116" spans="1:29" ht="13.5" thickBot="1" x14ac:dyDescent="0.25">
      <c r="A116" s="76"/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</row>
    <row r="117" spans="1:29" ht="13.5" thickBot="1" x14ac:dyDescent="0.25">
      <c r="A117" s="76"/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</row>
    <row r="118" spans="1:29" ht="13.5" thickBot="1" x14ac:dyDescent="0.25">
      <c r="A118" s="76"/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</row>
    <row r="119" spans="1:29" ht="13.5" thickBot="1" x14ac:dyDescent="0.25">
      <c r="A119" s="76"/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</row>
    <row r="120" spans="1:29" ht="13.5" thickBot="1" x14ac:dyDescent="0.25">
      <c r="A120" s="76"/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</row>
    <row r="121" spans="1:29" ht="13.5" thickBot="1" x14ac:dyDescent="0.25">
      <c r="A121" s="76"/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</row>
    <row r="122" spans="1:29" ht="13.5" thickBot="1" x14ac:dyDescent="0.25">
      <c r="A122" s="76"/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</row>
    <row r="123" spans="1:29" ht="13.5" thickBot="1" x14ac:dyDescent="0.25">
      <c r="A123" s="76"/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</row>
    <row r="124" spans="1:29" ht="13.5" thickBot="1" x14ac:dyDescent="0.25">
      <c r="A124" s="76"/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</row>
    <row r="125" spans="1:29" ht="13.5" thickBot="1" x14ac:dyDescent="0.25">
      <c r="A125" s="76"/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</row>
    <row r="126" spans="1:29" ht="13.5" thickBot="1" x14ac:dyDescent="0.25">
      <c r="A126" s="76"/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</row>
    <row r="127" spans="1:29" ht="13.5" thickBot="1" x14ac:dyDescent="0.25">
      <c r="A127" s="76"/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</row>
    <row r="128" spans="1:29" ht="13.5" thickBot="1" x14ac:dyDescent="0.25">
      <c r="A128" s="76"/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</row>
    <row r="129" spans="1:29" ht="13.5" thickBot="1" x14ac:dyDescent="0.25">
      <c r="A129" s="76"/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</row>
    <row r="130" spans="1:29" ht="13.5" thickBot="1" x14ac:dyDescent="0.25">
      <c r="A130" s="76"/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</row>
    <row r="131" spans="1:29" ht="13.5" thickBot="1" x14ac:dyDescent="0.25">
      <c r="A131" s="76"/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</row>
    <row r="132" spans="1:29" ht="13.5" thickBot="1" x14ac:dyDescent="0.25">
      <c r="A132" s="76"/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</row>
    <row r="133" spans="1:29" ht="13.5" thickBot="1" x14ac:dyDescent="0.25">
      <c r="A133" s="76"/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</row>
    <row r="134" spans="1:29" ht="13.5" thickBot="1" x14ac:dyDescent="0.25">
      <c r="A134" s="76"/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</row>
    <row r="135" spans="1:29" ht="13.5" thickBot="1" x14ac:dyDescent="0.25">
      <c r="A135" s="76"/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</row>
    <row r="136" spans="1:29" ht="13.5" thickBot="1" x14ac:dyDescent="0.25">
      <c r="A136" s="76"/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</row>
    <row r="137" spans="1:29" ht="13.5" thickBot="1" x14ac:dyDescent="0.25">
      <c r="A137" s="76"/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</row>
    <row r="138" spans="1:29" ht="13.5" thickBot="1" x14ac:dyDescent="0.25">
      <c r="A138" s="76"/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</row>
    <row r="139" spans="1:29" ht="13.5" thickBot="1" x14ac:dyDescent="0.25">
      <c r="A139" s="76"/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</row>
    <row r="140" spans="1:29" ht="13.5" thickBot="1" x14ac:dyDescent="0.25">
      <c r="A140" s="76"/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</row>
    <row r="141" spans="1:29" ht="13.5" thickBot="1" x14ac:dyDescent="0.25">
      <c r="A141" s="76"/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</row>
    <row r="142" spans="1:29" ht="13.5" thickBot="1" x14ac:dyDescent="0.25">
      <c r="A142" s="76"/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</row>
    <row r="143" spans="1:29" ht="13.5" thickBot="1" x14ac:dyDescent="0.25">
      <c r="A143" s="76"/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</row>
    <row r="144" spans="1:29" ht="13.5" thickBot="1" x14ac:dyDescent="0.25">
      <c r="A144" s="76"/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</row>
    <row r="145" spans="1:29" ht="13.5" thickBot="1" x14ac:dyDescent="0.25">
      <c r="A145" s="76"/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</row>
    <row r="146" spans="1:29" ht="13.5" thickBot="1" x14ac:dyDescent="0.25">
      <c r="A146" s="76"/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</row>
    <row r="147" spans="1:29" ht="13.5" thickBot="1" x14ac:dyDescent="0.25">
      <c r="A147" s="76"/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</row>
    <row r="148" spans="1:29" ht="13.5" thickBot="1" x14ac:dyDescent="0.25">
      <c r="A148" s="76"/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</row>
    <row r="149" spans="1:29" ht="13.5" thickBot="1" x14ac:dyDescent="0.25">
      <c r="A149" s="76"/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</row>
    <row r="150" spans="1:29" ht="13.5" thickBot="1" x14ac:dyDescent="0.25">
      <c r="A150" s="76"/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</row>
    <row r="151" spans="1:29" ht="13.5" thickBot="1" x14ac:dyDescent="0.25">
      <c r="A151" s="76"/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</row>
    <row r="152" spans="1:29" ht="13.5" thickBot="1" x14ac:dyDescent="0.25">
      <c r="A152" s="76"/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</row>
    <row r="153" spans="1:29" ht="13.5" thickBot="1" x14ac:dyDescent="0.25">
      <c r="A153" s="76"/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</row>
    <row r="154" spans="1:29" ht="13.5" thickBot="1" x14ac:dyDescent="0.25">
      <c r="A154" s="76"/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</row>
    <row r="155" spans="1:29" ht="13.5" thickBot="1" x14ac:dyDescent="0.25">
      <c r="A155" s="76"/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</row>
    <row r="156" spans="1:29" ht="13.5" thickBot="1" x14ac:dyDescent="0.25">
      <c r="A156" s="76"/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</row>
    <row r="157" spans="1:29" ht="13.5" thickBot="1" x14ac:dyDescent="0.25">
      <c r="A157" s="76"/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</row>
    <row r="158" spans="1:29" ht="13.5" thickBot="1" x14ac:dyDescent="0.25">
      <c r="A158" s="76"/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</row>
    <row r="159" spans="1:29" ht="13.5" thickBot="1" x14ac:dyDescent="0.25">
      <c r="A159" s="76"/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</row>
    <row r="160" spans="1:29" ht="13.5" thickBot="1" x14ac:dyDescent="0.25">
      <c r="A160" s="76"/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</row>
    <row r="161" spans="1:29" ht="13.5" thickBot="1" x14ac:dyDescent="0.25">
      <c r="A161" s="76"/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</row>
    <row r="162" spans="1:29" ht="13.5" thickBot="1" x14ac:dyDescent="0.25">
      <c r="A162" s="76"/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</row>
    <row r="163" spans="1:29" ht="13.5" thickBot="1" x14ac:dyDescent="0.25">
      <c r="A163" s="76"/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</row>
    <row r="164" spans="1:29" ht="13.5" thickBot="1" x14ac:dyDescent="0.25">
      <c r="A164" s="76"/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</row>
    <row r="165" spans="1:29" ht="13.5" thickBot="1" x14ac:dyDescent="0.25">
      <c r="A165" s="76"/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</row>
    <row r="166" spans="1:29" ht="13.5" thickBot="1" x14ac:dyDescent="0.25">
      <c r="A166" s="76"/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</row>
    <row r="167" spans="1:29" ht="13.5" thickBot="1" x14ac:dyDescent="0.25">
      <c r="A167" s="76"/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</row>
    <row r="168" spans="1:29" ht="13.5" thickBot="1" x14ac:dyDescent="0.25">
      <c r="A168" s="76"/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</row>
    <row r="169" spans="1:29" ht="13.5" thickBot="1" x14ac:dyDescent="0.25">
      <c r="A169" s="76"/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</row>
    <row r="170" spans="1:29" ht="13.5" thickBot="1" x14ac:dyDescent="0.25">
      <c r="A170" s="76"/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</row>
    <row r="171" spans="1:29" ht="13.5" thickBot="1" x14ac:dyDescent="0.25">
      <c r="A171" s="76"/>
      <c r="B171" s="78"/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</row>
    <row r="172" spans="1:29" ht="13.5" thickBot="1" x14ac:dyDescent="0.25">
      <c r="A172" s="76"/>
      <c r="B172" s="78"/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</row>
    <row r="173" spans="1:29" ht="13.5" thickBot="1" x14ac:dyDescent="0.25">
      <c r="A173" s="76"/>
      <c r="B173" s="78"/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</row>
    <row r="174" spans="1:29" ht="13.5" thickBot="1" x14ac:dyDescent="0.25">
      <c r="A174" s="76"/>
      <c r="B174" s="78"/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</row>
    <row r="175" spans="1:29" ht="13.5" thickBot="1" x14ac:dyDescent="0.25">
      <c r="A175" s="76"/>
      <c r="B175" s="78"/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</row>
    <row r="176" spans="1:29" ht="13.5" thickBot="1" x14ac:dyDescent="0.25">
      <c r="A176" s="76"/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</row>
    <row r="177" spans="1:29" ht="13.5" thickBot="1" x14ac:dyDescent="0.25">
      <c r="A177" s="76"/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</row>
    <row r="178" spans="1:29" ht="13.5" thickBot="1" x14ac:dyDescent="0.25">
      <c r="A178" s="76"/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</row>
    <row r="179" spans="1:29" ht="13.5" thickBot="1" x14ac:dyDescent="0.25">
      <c r="A179" s="76"/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</row>
    <row r="180" spans="1:29" ht="13.5" thickBot="1" x14ac:dyDescent="0.25">
      <c r="A180" s="76"/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</row>
    <row r="181" spans="1:29" ht="13.5" thickBot="1" x14ac:dyDescent="0.25">
      <c r="A181" s="76"/>
      <c r="B181" s="78"/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</row>
    <row r="182" spans="1:29" ht="13.5" thickBot="1" x14ac:dyDescent="0.25">
      <c r="A182" s="76"/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</row>
    <row r="183" spans="1:29" ht="13.5" thickBot="1" x14ac:dyDescent="0.25">
      <c r="A183" s="76"/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</row>
    <row r="184" spans="1:29" ht="13.5" thickBot="1" x14ac:dyDescent="0.25">
      <c r="A184" s="76"/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</row>
    <row r="185" spans="1:29" ht="13.5" thickBot="1" x14ac:dyDescent="0.25">
      <c r="A185" s="76"/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</row>
    <row r="186" spans="1:29" ht="13.5" thickBot="1" x14ac:dyDescent="0.25">
      <c r="A186" s="76"/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</row>
    <row r="187" spans="1:29" ht="13.5" thickBot="1" x14ac:dyDescent="0.25">
      <c r="A187" s="76"/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</row>
    <row r="188" spans="1:29" ht="13.5" thickBot="1" x14ac:dyDescent="0.25">
      <c r="A188" s="76"/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</row>
    <row r="189" spans="1:29" ht="13.5" thickBot="1" x14ac:dyDescent="0.25">
      <c r="A189" s="76"/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</row>
    <row r="190" spans="1:29" ht="13.5" thickBot="1" x14ac:dyDescent="0.25">
      <c r="A190" s="76"/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</row>
    <row r="191" spans="1:29" ht="13.5" thickBot="1" x14ac:dyDescent="0.25">
      <c r="A191" s="76"/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</row>
    <row r="192" spans="1:29" ht="13.5" thickBot="1" x14ac:dyDescent="0.25">
      <c r="A192" s="76"/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</row>
    <row r="193" spans="1:29" ht="13.5" thickBot="1" x14ac:dyDescent="0.25">
      <c r="A193" s="76"/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</row>
    <row r="194" spans="1:29" ht="13.5" thickBot="1" x14ac:dyDescent="0.25">
      <c r="A194" s="76"/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</row>
    <row r="195" spans="1:29" ht="13.5" thickBot="1" x14ac:dyDescent="0.25">
      <c r="A195" s="76"/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</row>
    <row r="196" spans="1:29" ht="13.5" thickBot="1" x14ac:dyDescent="0.25">
      <c r="A196" s="76"/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</row>
    <row r="197" spans="1:29" ht="13.5" thickBot="1" x14ac:dyDescent="0.25">
      <c r="A197" s="76"/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</row>
    <row r="198" spans="1:29" ht="13.5" thickBot="1" x14ac:dyDescent="0.25">
      <c r="A198" s="76"/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</row>
    <row r="199" spans="1:29" ht="13.5" thickBot="1" x14ac:dyDescent="0.25">
      <c r="A199" s="76"/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</row>
    <row r="200" spans="1:29" ht="13.5" thickBot="1" x14ac:dyDescent="0.25">
      <c r="A200" s="76"/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</row>
    <row r="201" spans="1:29" ht="13.5" thickBot="1" x14ac:dyDescent="0.25">
      <c r="A201" s="76"/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</row>
    <row r="202" spans="1:29" ht="13.5" thickBot="1" x14ac:dyDescent="0.25">
      <c r="A202" s="76"/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</row>
    <row r="203" spans="1:29" ht="13.5" thickBot="1" x14ac:dyDescent="0.25">
      <c r="A203" s="76"/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</row>
    <row r="204" spans="1:29" ht="13.5" thickBot="1" x14ac:dyDescent="0.25">
      <c r="A204" s="76"/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</row>
    <row r="205" spans="1:29" ht="13.5" thickBot="1" x14ac:dyDescent="0.25">
      <c r="A205" s="76"/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</row>
    <row r="206" spans="1:29" ht="13.5" thickBot="1" x14ac:dyDescent="0.25">
      <c r="A206" s="76"/>
      <c r="B206" s="78"/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</row>
    <row r="207" spans="1:29" ht="13.5" thickBot="1" x14ac:dyDescent="0.25">
      <c r="A207" s="76"/>
      <c r="B207" s="78"/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</row>
    <row r="208" spans="1:29" ht="13.5" thickBot="1" x14ac:dyDescent="0.25">
      <c r="A208" s="76"/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</row>
    <row r="209" spans="1:29" ht="13.5" thickBot="1" x14ac:dyDescent="0.25">
      <c r="A209" s="76"/>
      <c r="B209" s="78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</row>
    <row r="210" spans="1:29" ht="13.5" thickBot="1" x14ac:dyDescent="0.25">
      <c r="A210" s="76"/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</row>
    <row r="211" spans="1:29" ht="13.5" thickBot="1" x14ac:dyDescent="0.25">
      <c r="A211" s="76"/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</row>
    <row r="212" spans="1:29" ht="13.5" thickBot="1" x14ac:dyDescent="0.25">
      <c r="A212" s="76"/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</row>
    <row r="213" spans="1:29" ht="13.5" thickBot="1" x14ac:dyDescent="0.25">
      <c r="A213" s="76"/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</row>
    <row r="214" spans="1:29" ht="13.5" thickBot="1" x14ac:dyDescent="0.25">
      <c r="A214" s="76"/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</row>
    <row r="215" spans="1:29" ht="13.5" thickBot="1" x14ac:dyDescent="0.25">
      <c r="A215" s="76"/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</row>
    <row r="216" spans="1:29" ht="13.5" thickBot="1" x14ac:dyDescent="0.25">
      <c r="A216" s="76"/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</row>
    <row r="217" spans="1:29" ht="13.5" thickBot="1" x14ac:dyDescent="0.25">
      <c r="A217" s="76"/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</row>
    <row r="218" spans="1:29" ht="13.5" thickBot="1" x14ac:dyDescent="0.25">
      <c r="A218" s="76"/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</row>
    <row r="219" spans="1:29" ht="13.5" thickBot="1" x14ac:dyDescent="0.25">
      <c r="A219" s="76"/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</row>
    <row r="220" spans="1:29" ht="13.5" thickBot="1" x14ac:dyDescent="0.25">
      <c r="A220" s="76"/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</row>
    <row r="221" spans="1:29" ht="13.5" thickBot="1" x14ac:dyDescent="0.25">
      <c r="A221" s="76"/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</row>
    <row r="222" spans="1:29" ht="13.5" thickBot="1" x14ac:dyDescent="0.25">
      <c r="A222" s="76"/>
      <c r="B222" s="78"/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</row>
    <row r="223" spans="1:29" ht="13.5" thickBot="1" x14ac:dyDescent="0.25">
      <c r="A223" s="76"/>
      <c r="B223" s="78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</row>
    <row r="224" spans="1:29" ht="13.5" thickBot="1" x14ac:dyDescent="0.25">
      <c r="A224" s="76"/>
      <c r="B224" s="78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</row>
    <row r="225" spans="1:29" ht="13.5" thickBot="1" x14ac:dyDescent="0.25">
      <c r="A225" s="76"/>
      <c r="B225" s="78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</row>
    <row r="226" spans="1:29" ht="13.5" thickBot="1" x14ac:dyDescent="0.25">
      <c r="A226" s="76"/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</row>
    <row r="227" spans="1:29" ht="13.5" thickBot="1" x14ac:dyDescent="0.25">
      <c r="A227" s="76"/>
      <c r="B227" s="78"/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</row>
    <row r="228" spans="1:29" ht="13.5" thickBot="1" x14ac:dyDescent="0.25">
      <c r="A228" s="76"/>
      <c r="B228" s="78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</row>
    <row r="229" spans="1:29" ht="13.5" thickBot="1" x14ac:dyDescent="0.25">
      <c r="A229" s="76"/>
      <c r="B229" s="78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</row>
    <row r="230" spans="1:29" ht="13.5" thickBot="1" x14ac:dyDescent="0.25">
      <c r="A230" s="76"/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</row>
    <row r="231" spans="1:29" ht="13.5" thickBot="1" x14ac:dyDescent="0.25">
      <c r="A231" s="76"/>
      <c r="B231" s="78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</row>
    <row r="232" spans="1:29" ht="13.5" thickBot="1" x14ac:dyDescent="0.25">
      <c r="A232" s="76"/>
      <c r="B232" s="78"/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</row>
    <row r="233" spans="1:29" ht="13.5" thickBot="1" x14ac:dyDescent="0.25">
      <c r="A233" s="76"/>
      <c r="B233" s="78"/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</row>
    <row r="234" spans="1:29" ht="13.5" thickBot="1" x14ac:dyDescent="0.25">
      <c r="A234" s="76"/>
      <c r="B234" s="78"/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</row>
    <row r="235" spans="1:29" ht="13.5" thickBot="1" x14ac:dyDescent="0.25">
      <c r="A235" s="76"/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</row>
    <row r="236" spans="1:29" ht="13.5" thickBot="1" x14ac:dyDescent="0.25">
      <c r="A236" s="76"/>
      <c r="B236" s="78"/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</row>
    <row r="237" spans="1:29" ht="13.5" thickBot="1" x14ac:dyDescent="0.25">
      <c r="A237" s="76"/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</row>
    <row r="238" spans="1:29" ht="13.5" thickBot="1" x14ac:dyDescent="0.25">
      <c r="A238" s="76"/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</row>
    <row r="239" spans="1:29" ht="13.5" thickBot="1" x14ac:dyDescent="0.25">
      <c r="A239" s="76"/>
      <c r="B239" s="78"/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</row>
    <row r="240" spans="1:29" ht="13.5" thickBot="1" x14ac:dyDescent="0.25">
      <c r="A240" s="76"/>
      <c r="B240" s="78"/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</row>
    <row r="241" spans="1:29" ht="13.5" thickBot="1" x14ac:dyDescent="0.25">
      <c r="A241" s="76"/>
      <c r="B241" s="78"/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</row>
    <row r="242" spans="1:29" ht="13.5" thickBot="1" x14ac:dyDescent="0.25">
      <c r="A242" s="76"/>
      <c r="B242" s="78"/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</row>
    <row r="243" spans="1:29" ht="13.5" thickBot="1" x14ac:dyDescent="0.25">
      <c r="A243" s="76"/>
      <c r="B243" s="78"/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</row>
    <row r="244" spans="1:29" ht="13.5" thickBot="1" x14ac:dyDescent="0.25">
      <c r="A244" s="76"/>
      <c r="B244" s="78"/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</row>
    <row r="245" spans="1:29" ht="13.5" thickBot="1" x14ac:dyDescent="0.25">
      <c r="A245" s="76"/>
      <c r="B245" s="78"/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</row>
    <row r="246" spans="1:29" ht="13.5" thickBot="1" x14ac:dyDescent="0.25">
      <c r="A246" s="76"/>
      <c r="B246" s="78"/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</row>
    <row r="247" spans="1:29" ht="13.5" thickBot="1" x14ac:dyDescent="0.25">
      <c r="A247" s="76"/>
      <c r="B247" s="78"/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</row>
    <row r="248" spans="1:29" ht="13.5" thickBot="1" x14ac:dyDescent="0.25">
      <c r="A248" s="76"/>
      <c r="B248" s="78"/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</row>
    <row r="249" spans="1:29" ht="13.5" thickBot="1" x14ac:dyDescent="0.25">
      <c r="A249" s="76"/>
      <c r="B249" s="78"/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</row>
    <row r="250" spans="1:29" ht="13.5" thickBot="1" x14ac:dyDescent="0.25">
      <c r="A250" s="76"/>
      <c r="B250" s="78"/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</row>
    <row r="251" spans="1:29" ht="13.5" thickBot="1" x14ac:dyDescent="0.25">
      <c r="A251" s="76"/>
      <c r="B251" s="78"/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</row>
    <row r="252" spans="1:29" ht="13.5" thickBot="1" x14ac:dyDescent="0.25">
      <c r="A252" s="76"/>
      <c r="B252" s="78"/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</row>
    <row r="253" spans="1:29" ht="13.5" thickBot="1" x14ac:dyDescent="0.25">
      <c r="A253" s="76"/>
      <c r="B253" s="78"/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</row>
    <row r="254" spans="1:29" ht="13.5" thickBot="1" x14ac:dyDescent="0.25">
      <c r="A254" s="76"/>
      <c r="B254" s="78"/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</row>
    <row r="255" spans="1:29" ht="13.5" thickBot="1" x14ac:dyDescent="0.25">
      <c r="A255" s="76"/>
      <c r="B255" s="78"/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</row>
    <row r="256" spans="1:29" ht="13.5" thickBot="1" x14ac:dyDescent="0.25">
      <c r="A256" s="76"/>
      <c r="B256" s="78"/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</row>
    <row r="257" spans="1:29" ht="13.5" thickBot="1" x14ac:dyDescent="0.25">
      <c r="A257" s="76"/>
      <c r="B257" s="78"/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</row>
    <row r="258" spans="1:29" ht="13.5" thickBot="1" x14ac:dyDescent="0.25">
      <c r="A258" s="76"/>
      <c r="B258" s="78"/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</row>
    <row r="259" spans="1:29" ht="13.5" thickBot="1" x14ac:dyDescent="0.25">
      <c r="A259" s="76"/>
      <c r="B259" s="78"/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</row>
    <row r="260" spans="1:29" ht="13.5" thickBot="1" x14ac:dyDescent="0.25">
      <c r="A260" s="76"/>
      <c r="B260" s="78"/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</row>
    <row r="261" spans="1:29" ht="13.5" thickBot="1" x14ac:dyDescent="0.25">
      <c r="A261" s="76"/>
      <c r="B261" s="78"/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</row>
    <row r="262" spans="1:29" ht="13.5" thickBot="1" x14ac:dyDescent="0.25">
      <c r="A262" s="76"/>
      <c r="B262" s="78"/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</row>
    <row r="263" spans="1:29" ht="13.5" thickBot="1" x14ac:dyDescent="0.25">
      <c r="A263" s="76"/>
      <c r="B263" s="78"/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</row>
    <row r="264" spans="1:29" ht="13.5" thickBot="1" x14ac:dyDescent="0.25">
      <c r="A264" s="76"/>
      <c r="B264" s="78"/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</row>
    <row r="265" spans="1:29" ht="13.5" thickBot="1" x14ac:dyDescent="0.25">
      <c r="A265" s="76"/>
      <c r="B265" s="78"/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</row>
    <row r="266" spans="1:29" ht="13.5" thickBot="1" x14ac:dyDescent="0.25">
      <c r="A266" s="76"/>
      <c r="B266" s="78"/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</row>
    <row r="267" spans="1:29" ht="13.5" thickBot="1" x14ac:dyDescent="0.25">
      <c r="A267" s="76"/>
      <c r="B267" s="78"/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</row>
    <row r="268" spans="1:29" ht="13.5" thickBot="1" x14ac:dyDescent="0.25">
      <c r="A268" s="76"/>
      <c r="B268" s="78"/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</row>
    <row r="269" spans="1:29" ht="13.5" thickBot="1" x14ac:dyDescent="0.25">
      <c r="A269" s="76"/>
      <c r="B269" s="78"/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</row>
    <row r="270" spans="1:29" ht="13.5" thickBot="1" x14ac:dyDescent="0.25">
      <c r="A270" s="76"/>
      <c r="B270" s="78"/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</row>
    <row r="271" spans="1:29" ht="13.5" thickBot="1" x14ac:dyDescent="0.25">
      <c r="A271" s="76"/>
      <c r="B271" s="78"/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</row>
    <row r="272" spans="1:29" ht="13.5" thickBot="1" x14ac:dyDescent="0.25">
      <c r="A272" s="76"/>
      <c r="B272" s="78"/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</row>
    <row r="273" spans="1:29" ht="13.5" thickBot="1" x14ac:dyDescent="0.25">
      <c r="A273" s="76"/>
      <c r="B273" s="78"/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</row>
    <row r="274" spans="1:29" ht="13.5" thickBot="1" x14ac:dyDescent="0.25">
      <c r="A274" s="76"/>
      <c r="B274" s="78"/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</row>
    <row r="275" spans="1:29" ht="13.5" thickBot="1" x14ac:dyDescent="0.25">
      <c r="A275" s="76"/>
      <c r="B275" s="78"/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</row>
    <row r="276" spans="1:29" ht="13.5" thickBot="1" x14ac:dyDescent="0.25">
      <c r="A276" s="76"/>
      <c r="B276" s="78"/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</row>
    <row r="277" spans="1:29" ht="13.5" thickBot="1" x14ac:dyDescent="0.25">
      <c r="A277" s="76"/>
      <c r="B277" s="78"/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</row>
    <row r="278" spans="1:29" ht="13.5" thickBot="1" x14ac:dyDescent="0.25">
      <c r="A278" s="76"/>
      <c r="B278" s="78"/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</row>
    <row r="279" spans="1:29" ht="13.5" thickBot="1" x14ac:dyDescent="0.25">
      <c r="A279" s="76"/>
      <c r="B279" s="78"/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</row>
    <row r="280" spans="1:29" ht="13.5" thickBot="1" x14ac:dyDescent="0.25">
      <c r="A280" s="76"/>
      <c r="B280" s="78"/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</row>
    <row r="281" spans="1:29" ht="13.5" thickBot="1" x14ac:dyDescent="0.25">
      <c r="A281" s="76"/>
      <c r="B281" s="78"/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</row>
    <row r="282" spans="1:29" ht="13.5" thickBot="1" x14ac:dyDescent="0.25">
      <c r="A282" s="76"/>
      <c r="B282" s="78"/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</row>
    <row r="283" spans="1:29" ht="13.5" thickBot="1" x14ac:dyDescent="0.25">
      <c r="A283" s="76"/>
      <c r="B283" s="78"/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</row>
    <row r="284" spans="1:29" ht="13.5" thickBot="1" x14ac:dyDescent="0.25">
      <c r="A284" s="76"/>
      <c r="B284" s="78"/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</row>
    <row r="285" spans="1:29" ht="13.5" thickBot="1" x14ac:dyDescent="0.25">
      <c r="A285" s="76"/>
      <c r="B285" s="78"/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</row>
    <row r="286" spans="1:29" ht="13.5" thickBot="1" x14ac:dyDescent="0.25">
      <c r="A286" s="76"/>
      <c r="B286" s="78"/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</row>
    <row r="287" spans="1:29" ht="13.5" thickBot="1" x14ac:dyDescent="0.25">
      <c r="A287" s="76"/>
      <c r="B287" s="78"/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</row>
    <row r="288" spans="1:29" ht="13.5" thickBot="1" x14ac:dyDescent="0.25">
      <c r="A288" s="76"/>
      <c r="B288" s="78"/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</row>
    <row r="289" spans="1:29" ht="13.5" thickBot="1" x14ac:dyDescent="0.25">
      <c r="A289" s="76"/>
      <c r="B289" s="78"/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</row>
    <row r="290" spans="1:29" ht="13.5" thickBot="1" x14ac:dyDescent="0.25">
      <c r="A290" s="76"/>
      <c r="B290" s="78"/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</row>
    <row r="291" spans="1:29" ht="13.5" thickBot="1" x14ac:dyDescent="0.25">
      <c r="A291" s="76"/>
      <c r="B291" s="78"/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</row>
    <row r="292" spans="1:29" ht="13.5" thickBot="1" x14ac:dyDescent="0.25">
      <c r="A292" s="76"/>
      <c r="B292" s="78"/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</row>
    <row r="293" spans="1:29" ht="13.5" thickBot="1" x14ac:dyDescent="0.25">
      <c r="A293" s="76"/>
      <c r="B293" s="78"/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</row>
    <row r="294" spans="1:29" ht="13.5" thickBot="1" x14ac:dyDescent="0.25">
      <c r="A294" s="76"/>
      <c r="B294" s="78"/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</row>
    <row r="295" spans="1:29" ht="13.5" thickBot="1" x14ac:dyDescent="0.25">
      <c r="A295" s="76"/>
      <c r="B295" s="78"/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</row>
    <row r="296" spans="1:29" ht="13.5" thickBot="1" x14ac:dyDescent="0.25">
      <c r="A296" s="76"/>
      <c r="B296" s="78"/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</row>
    <row r="297" spans="1:29" ht="13.5" thickBot="1" x14ac:dyDescent="0.25">
      <c r="A297" s="76"/>
      <c r="B297" s="78"/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</row>
    <row r="298" spans="1:29" ht="13.5" thickBot="1" x14ac:dyDescent="0.25">
      <c r="A298" s="76"/>
      <c r="B298" s="78"/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</row>
    <row r="299" spans="1:29" ht="13.5" thickBot="1" x14ac:dyDescent="0.25">
      <c r="A299" s="76"/>
      <c r="B299" s="78"/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</row>
    <row r="300" spans="1:29" ht="13.5" thickBot="1" x14ac:dyDescent="0.25">
      <c r="A300" s="76"/>
      <c r="B300" s="78"/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</row>
    <row r="301" spans="1:29" ht="13.5" thickBot="1" x14ac:dyDescent="0.25">
      <c r="A301" s="76"/>
      <c r="B301" s="78"/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</row>
    <row r="302" spans="1:29" ht="13.5" thickBot="1" x14ac:dyDescent="0.25">
      <c r="A302" s="76"/>
      <c r="B302" s="78"/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</row>
    <row r="303" spans="1:29" ht="13.5" thickBot="1" x14ac:dyDescent="0.25">
      <c r="A303" s="76"/>
      <c r="B303" s="78"/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</row>
    <row r="304" spans="1:29" ht="13.5" thickBot="1" x14ac:dyDescent="0.25">
      <c r="A304" s="76"/>
      <c r="B304" s="78"/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</row>
    <row r="305" spans="1:29" ht="13.5" thickBot="1" x14ac:dyDescent="0.25">
      <c r="A305" s="76"/>
      <c r="B305" s="78"/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</row>
    <row r="306" spans="1:29" ht="13.5" thickBot="1" x14ac:dyDescent="0.25">
      <c r="A306" s="76"/>
      <c r="B306" s="78"/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</row>
    <row r="307" spans="1:29" ht="13.5" thickBot="1" x14ac:dyDescent="0.25">
      <c r="A307" s="76"/>
      <c r="B307" s="78"/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</row>
    <row r="308" spans="1:29" ht="13.5" thickBot="1" x14ac:dyDescent="0.25">
      <c r="A308" s="76"/>
      <c r="B308" s="78"/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</row>
    <row r="309" spans="1:29" ht="13.5" thickBot="1" x14ac:dyDescent="0.25">
      <c r="A309" s="76"/>
      <c r="B309" s="78"/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</row>
    <row r="310" spans="1:29" ht="13.5" thickBot="1" x14ac:dyDescent="0.25">
      <c r="A310" s="76"/>
      <c r="B310" s="78"/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</row>
    <row r="311" spans="1:29" ht="13.5" thickBot="1" x14ac:dyDescent="0.25">
      <c r="A311" s="76"/>
      <c r="B311" s="78"/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</row>
    <row r="312" spans="1:29" ht="13.5" thickBot="1" x14ac:dyDescent="0.25">
      <c r="A312" s="76"/>
      <c r="B312" s="78"/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</row>
    <row r="313" spans="1:29" ht="13.5" thickBot="1" x14ac:dyDescent="0.25">
      <c r="A313" s="76"/>
      <c r="B313" s="78"/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</row>
    <row r="314" spans="1:29" ht="13.5" thickBot="1" x14ac:dyDescent="0.25">
      <c r="A314" s="76"/>
      <c r="B314" s="78"/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</row>
    <row r="315" spans="1:29" ht="13.5" thickBot="1" x14ac:dyDescent="0.25">
      <c r="A315" s="76"/>
      <c r="B315" s="78"/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</row>
    <row r="316" spans="1:29" ht="13.5" thickBot="1" x14ac:dyDescent="0.25">
      <c r="A316" s="76"/>
      <c r="B316" s="78"/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</row>
    <row r="317" spans="1:29" ht="13.5" thickBot="1" x14ac:dyDescent="0.25">
      <c r="A317" s="76"/>
      <c r="B317" s="78"/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</row>
    <row r="318" spans="1:29" ht="13.5" thickBot="1" x14ac:dyDescent="0.25">
      <c r="A318" s="76"/>
      <c r="B318" s="78"/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</row>
    <row r="319" spans="1:29" ht="13.5" thickBot="1" x14ac:dyDescent="0.25">
      <c r="A319" s="76"/>
      <c r="B319" s="78"/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</row>
    <row r="320" spans="1:29" ht="13.5" thickBot="1" x14ac:dyDescent="0.25">
      <c r="A320" s="76"/>
      <c r="B320" s="78"/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</row>
    <row r="321" spans="1:29" ht="13.5" thickBot="1" x14ac:dyDescent="0.25">
      <c r="A321" s="76"/>
      <c r="B321" s="78"/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</row>
    <row r="322" spans="1:29" ht="13.5" thickBot="1" x14ac:dyDescent="0.25">
      <c r="A322" s="76"/>
      <c r="B322" s="78"/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</row>
    <row r="323" spans="1:29" ht="13.5" thickBot="1" x14ac:dyDescent="0.25">
      <c r="A323" s="76"/>
      <c r="B323" s="78"/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</row>
    <row r="324" spans="1:29" ht="13.5" thickBot="1" x14ac:dyDescent="0.25">
      <c r="A324" s="76"/>
      <c r="B324" s="78"/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</row>
    <row r="325" spans="1:29" ht="13.5" thickBot="1" x14ac:dyDescent="0.25">
      <c r="A325" s="76"/>
      <c r="B325" s="78"/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</row>
    <row r="326" spans="1:29" ht="13.5" thickBot="1" x14ac:dyDescent="0.25">
      <c r="A326" s="76"/>
      <c r="B326" s="78"/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</row>
    <row r="327" spans="1:29" ht="13.5" thickBot="1" x14ac:dyDescent="0.25">
      <c r="A327" s="76"/>
      <c r="B327" s="78"/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</row>
    <row r="328" spans="1:29" ht="13.5" thickBot="1" x14ac:dyDescent="0.25">
      <c r="A328" s="76"/>
      <c r="B328" s="78"/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</row>
    <row r="329" spans="1:29" ht="13.5" thickBot="1" x14ac:dyDescent="0.25">
      <c r="A329" s="76"/>
      <c r="B329" s="78"/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</row>
    <row r="330" spans="1:29" ht="13.5" thickBot="1" x14ac:dyDescent="0.25">
      <c r="A330" s="76"/>
      <c r="B330" s="78"/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</row>
    <row r="331" spans="1:29" ht="13.5" thickBot="1" x14ac:dyDescent="0.25">
      <c r="A331" s="76"/>
      <c r="B331" s="78"/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</row>
    <row r="332" spans="1:29" ht="13.5" thickBot="1" x14ac:dyDescent="0.25">
      <c r="A332" s="76"/>
      <c r="B332" s="78"/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</row>
    <row r="333" spans="1:29" ht="13.5" thickBot="1" x14ac:dyDescent="0.25">
      <c r="A333" s="76"/>
      <c r="B333" s="78"/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</row>
    <row r="334" spans="1:29" ht="13.5" thickBot="1" x14ac:dyDescent="0.25">
      <c r="A334" s="76"/>
      <c r="B334" s="78"/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</row>
    <row r="335" spans="1:29" ht="13.5" thickBot="1" x14ac:dyDescent="0.25">
      <c r="A335" s="76"/>
      <c r="B335" s="78"/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</row>
    <row r="336" spans="1:29" ht="13.5" thickBot="1" x14ac:dyDescent="0.25">
      <c r="A336" s="76"/>
      <c r="B336" s="78"/>
      <c r="C336" s="78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</row>
    <row r="337" spans="1:29" ht="13.5" thickBot="1" x14ac:dyDescent="0.25">
      <c r="A337" s="76"/>
      <c r="B337" s="78"/>
      <c r="C337" s="78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</row>
    <row r="338" spans="1:29" ht="13.5" thickBot="1" x14ac:dyDescent="0.25">
      <c r="A338" s="76"/>
      <c r="B338" s="78"/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</row>
    <row r="339" spans="1:29" ht="13.5" thickBot="1" x14ac:dyDescent="0.25">
      <c r="A339" s="76"/>
      <c r="B339" s="78"/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</row>
    <row r="340" spans="1:29" ht="13.5" thickBot="1" x14ac:dyDescent="0.25">
      <c r="A340" s="76"/>
      <c r="B340" s="78"/>
      <c r="C340" s="78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</row>
    <row r="341" spans="1:29" ht="13.5" thickBot="1" x14ac:dyDescent="0.25">
      <c r="A341" s="76"/>
      <c r="B341" s="78"/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</row>
    <row r="342" spans="1:29" ht="13.5" thickBot="1" x14ac:dyDescent="0.25">
      <c r="A342" s="76"/>
      <c r="B342" s="78"/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</row>
    <row r="343" spans="1:29" ht="13.5" thickBot="1" x14ac:dyDescent="0.25">
      <c r="A343" s="76"/>
      <c r="B343" s="78"/>
      <c r="C343" s="78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</row>
    <row r="344" spans="1:29" ht="13.5" thickBot="1" x14ac:dyDescent="0.25">
      <c r="A344" s="76"/>
      <c r="B344" s="78"/>
      <c r="C344" s="78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</row>
    <row r="345" spans="1:29" ht="13.5" thickBot="1" x14ac:dyDescent="0.25">
      <c r="A345" s="76"/>
      <c r="B345" s="78"/>
      <c r="C345" s="78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</row>
    <row r="346" spans="1:29" ht="13.5" thickBot="1" x14ac:dyDescent="0.25">
      <c r="A346" s="76"/>
      <c r="B346" s="78"/>
      <c r="C346" s="78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</row>
    <row r="347" spans="1:29" ht="13.5" thickBot="1" x14ac:dyDescent="0.25">
      <c r="A347" s="76"/>
      <c r="B347" s="78"/>
      <c r="C347" s="78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</row>
    <row r="348" spans="1:29" ht="13.5" thickBot="1" x14ac:dyDescent="0.25">
      <c r="A348" s="76"/>
      <c r="B348" s="78"/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</row>
    <row r="349" spans="1:29" ht="13.5" thickBot="1" x14ac:dyDescent="0.25">
      <c r="A349" s="76"/>
      <c r="B349" s="78"/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</row>
    <row r="350" spans="1:29" ht="13.5" thickBot="1" x14ac:dyDescent="0.25">
      <c r="A350" s="76"/>
      <c r="B350" s="78"/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</row>
    <row r="351" spans="1:29" ht="13.5" thickBot="1" x14ac:dyDescent="0.25">
      <c r="A351" s="76"/>
      <c r="B351" s="78"/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</row>
    <row r="352" spans="1:29" ht="13.5" thickBot="1" x14ac:dyDescent="0.25">
      <c r="A352" s="76"/>
      <c r="B352" s="78"/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</row>
    <row r="353" spans="1:29" ht="13.5" thickBot="1" x14ac:dyDescent="0.25">
      <c r="A353" s="76"/>
      <c r="B353" s="78"/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</row>
    <row r="354" spans="1:29" ht="13.5" thickBot="1" x14ac:dyDescent="0.25">
      <c r="A354" s="76"/>
      <c r="B354" s="78"/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</row>
    <row r="355" spans="1:29" ht="13.5" thickBot="1" x14ac:dyDescent="0.25">
      <c r="A355" s="76"/>
      <c r="B355" s="78"/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</row>
    <row r="356" spans="1:29" ht="13.5" thickBot="1" x14ac:dyDescent="0.25">
      <c r="A356" s="76"/>
      <c r="B356" s="78"/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</row>
    <row r="357" spans="1:29" ht="13.5" thickBot="1" x14ac:dyDescent="0.25">
      <c r="A357" s="76"/>
      <c r="B357" s="78"/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</row>
    <row r="358" spans="1:29" ht="13.5" thickBot="1" x14ac:dyDescent="0.25">
      <c r="A358" s="76"/>
      <c r="B358" s="78"/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</row>
    <row r="359" spans="1:29" ht="13.5" thickBot="1" x14ac:dyDescent="0.25">
      <c r="A359" s="76"/>
      <c r="B359" s="78"/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</row>
    <row r="360" spans="1:29" ht="13.5" thickBot="1" x14ac:dyDescent="0.25">
      <c r="A360" s="76"/>
      <c r="B360" s="78"/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</row>
    <row r="361" spans="1:29" ht="13.5" thickBot="1" x14ac:dyDescent="0.25">
      <c r="A361" s="76"/>
      <c r="B361" s="78"/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</row>
    <row r="362" spans="1:29" ht="13.5" thickBot="1" x14ac:dyDescent="0.25">
      <c r="A362" s="76"/>
      <c r="B362" s="78"/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</row>
    <row r="363" spans="1:29" ht="13.5" thickBot="1" x14ac:dyDescent="0.25">
      <c r="A363" s="76"/>
      <c r="B363" s="78"/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</row>
    <row r="364" spans="1:29" ht="13.5" thickBot="1" x14ac:dyDescent="0.25">
      <c r="A364" s="76"/>
      <c r="B364" s="78"/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</row>
    <row r="365" spans="1:29" ht="13.5" thickBot="1" x14ac:dyDescent="0.25">
      <c r="A365" s="76"/>
      <c r="B365" s="78"/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</row>
    <row r="366" spans="1:29" ht="13.5" thickBot="1" x14ac:dyDescent="0.25">
      <c r="A366" s="76"/>
      <c r="B366" s="78"/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</row>
    <row r="367" spans="1:29" ht="13.5" thickBot="1" x14ac:dyDescent="0.25">
      <c r="A367" s="76"/>
      <c r="B367" s="78"/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</row>
    <row r="368" spans="1:29" ht="13.5" thickBot="1" x14ac:dyDescent="0.25">
      <c r="A368" s="76"/>
      <c r="B368" s="78"/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</row>
    <row r="369" spans="1:29" ht="13.5" thickBot="1" x14ac:dyDescent="0.25">
      <c r="A369" s="76"/>
      <c r="B369" s="78"/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</row>
    <row r="370" spans="1:29" ht="13.5" thickBot="1" x14ac:dyDescent="0.25">
      <c r="A370" s="76"/>
      <c r="B370" s="78"/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</row>
    <row r="371" spans="1:29" ht="13.5" thickBot="1" x14ac:dyDescent="0.25">
      <c r="A371" s="76"/>
      <c r="B371" s="78"/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</row>
    <row r="372" spans="1:29" ht="13.5" thickBot="1" x14ac:dyDescent="0.25">
      <c r="A372" s="76"/>
      <c r="B372" s="78"/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</row>
    <row r="373" spans="1:29" ht="13.5" thickBot="1" x14ac:dyDescent="0.25">
      <c r="A373" s="76"/>
      <c r="B373" s="78"/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</row>
    <row r="374" spans="1:29" ht="13.5" thickBot="1" x14ac:dyDescent="0.25">
      <c r="A374" s="76"/>
      <c r="B374" s="78"/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</row>
    <row r="375" spans="1:29" ht="13.5" thickBot="1" x14ac:dyDescent="0.25">
      <c r="A375" s="76"/>
      <c r="B375" s="78"/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</row>
    <row r="376" spans="1:29" ht="13.5" thickBot="1" x14ac:dyDescent="0.25">
      <c r="A376" s="76"/>
      <c r="B376" s="78"/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</row>
    <row r="377" spans="1:29" ht="13.5" thickBot="1" x14ac:dyDescent="0.25">
      <c r="A377" s="76"/>
      <c r="B377" s="78"/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</row>
    <row r="378" spans="1:29" ht="13.5" thickBot="1" x14ac:dyDescent="0.25">
      <c r="A378" s="76"/>
      <c r="B378" s="78"/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</row>
    <row r="379" spans="1:29" ht="13.5" thickBot="1" x14ac:dyDescent="0.25">
      <c r="A379" s="76"/>
      <c r="B379" s="78"/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</row>
    <row r="380" spans="1:29" ht="13.5" thickBot="1" x14ac:dyDescent="0.25">
      <c r="A380" s="76"/>
      <c r="B380" s="78"/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</row>
    <row r="381" spans="1:29" ht="13.5" thickBot="1" x14ac:dyDescent="0.25">
      <c r="A381" s="76"/>
      <c r="B381" s="78"/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</row>
    <row r="382" spans="1:29" ht="13.5" thickBot="1" x14ac:dyDescent="0.25">
      <c r="A382" s="76"/>
      <c r="B382" s="78"/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</row>
    <row r="383" spans="1:29" ht="13.5" thickBot="1" x14ac:dyDescent="0.25">
      <c r="A383" s="76"/>
      <c r="B383" s="78"/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</row>
    <row r="384" spans="1:29" ht="13.5" thickBot="1" x14ac:dyDescent="0.25">
      <c r="A384" s="76"/>
      <c r="B384" s="78"/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</row>
    <row r="385" spans="1:29" ht="13.5" thickBot="1" x14ac:dyDescent="0.25">
      <c r="A385" s="76"/>
      <c r="B385" s="78"/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</row>
    <row r="386" spans="1:29" ht="13.5" thickBot="1" x14ac:dyDescent="0.25">
      <c r="A386" s="76"/>
      <c r="B386" s="78"/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</row>
    <row r="387" spans="1:29" ht="13.5" thickBot="1" x14ac:dyDescent="0.25">
      <c r="A387" s="76"/>
      <c r="B387" s="78"/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</row>
    <row r="388" spans="1:29" ht="13.5" thickBot="1" x14ac:dyDescent="0.25">
      <c r="A388" s="76"/>
      <c r="B388" s="78"/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</row>
    <row r="389" spans="1:29" ht="13.5" thickBot="1" x14ac:dyDescent="0.25">
      <c r="A389" s="76"/>
      <c r="B389" s="78"/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</row>
    <row r="390" spans="1:29" ht="13.5" thickBot="1" x14ac:dyDescent="0.25">
      <c r="A390" s="76"/>
      <c r="B390" s="78"/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</row>
    <row r="391" spans="1:29" ht="13.5" thickBot="1" x14ac:dyDescent="0.25">
      <c r="A391" s="76"/>
      <c r="B391" s="78"/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</row>
    <row r="392" spans="1:29" ht="13.5" thickBot="1" x14ac:dyDescent="0.25">
      <c r="A392" s="76"/>
      <c r="B392" s="78"/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</row>
    <row r="393" spans="1:29" ht="13.5" thickBot="1" x14ac:dyDescent="0.25">
      <c r="A393" s="76"/>
      <c r="B393" s="78"/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</row>
    <row r="394" spans="1:29" ht="13.5" thickBot="1" x14ac:dyDescent="0.25">
      <c r="A394" s="76"/>
      <c r="B394" s="78"/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</row>
    <row r="395" spans="1:29" ht="13.5" thickBot="1" x14ac:dyDescent="0.25">
      <c r="A395" s="76"/>
      <c r="B395" s="78"/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</row>
    <row r="396" spans="1:29" ht="13.5" thickBot="1" x14ac:dyDescent="0.25">
      <c r="A396" s="76"/>
      <c r="B396" s="78"/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</row>
    <row r="397" spans="1:29" ht="13.5" thickBot="1" x14ac:dyDescent="0.25">
      <c r="A397" s="76"/>
      <c r="B397" s="78"/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</row>
    <row r="398" spans="1:29" ht="13.5" thickBot="1" x14ac:dyDescent="0.25">
      <c r="A398" s="76"/>
      <c r="B398" s="78"/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</row>
    <row r="399" spans="1:29" ht="13.5" thickBot="1" x14ac:dyDescent="0.25">
      <c r="A399" s="76"/>
      <c r="B399" s="78"/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</row>
    <row r="400" spans="1:29" ht="13.5" thickBot="1" x14ac:dyDescent="0.25">
      <c r="A400" s="76"/>
      <c r="B400" s="78"/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</row>
    <row r="401" spans="1:29" ht="13.5" thickBot="1" x14ac:dyDescent="0.25">
      <c r="A401" s="76"/>
      <c r="B401" s="78"/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</row>
    <row r="402" spans="1:29" ht="13.5" thickBot="1" x14ac:dyDescent="0.25">
      <c r="A402" s="76"/>
      <c r="B402" s="78"/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</row>
    <row r="403" spans="1:29" ht="13.5" thickBot="1" x14ac:dyDescent="0.25">
      <c r="A403" s="76"/>
      <c r="B403" s="78"/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</row>
    <row r="404" spans="1:29" ht="13.5" thickBot="1" x14ac:dyDescent="0.25">
      <c r="A404" s="76"/>
      <c r="B404" s="78"/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8"/>
      <c r="Q404" s="78"/>
      <c r="R404" s="78"/>
      <c r="S404" s="78"/>
      <c r="T404" s="78"/>
      <c r="U404" s="78"/>
      <c r="V404" s="78"/>
      <c r="W404" s="78"/>
      <c r="X404" s="78"/>
      <c r="Y404" s="78"/>
      <c r="Z404" s="78"/>
      <c r="AA404" s="78"/>
      <c r="AB404" s="78"/>
      <c r="AC404" s="78"/>
    </row>
    <row r="405" spans="1:29" ht="13.5" thickBot="1" x14ac:dyDescent="0.25">
      <c r="A405" s="76"/>
      <c r="B405" s="78"/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8"/>
      <c r="Q405" s="78"/>
      <c r="R405" s="78"/>
      <c r="S405" s="78"/>
      <c r="T405" s="78"/>
      <c r="U405" s="78"/>
      <c r="V405" s="78"/>
      <c r="W405" s="78"/>
      <c r="X405" s="78"/>
      <c r="Y405" s="78"/>
      <c r="Z405" s="78"/>
      <c r="AA405" s="78"/>
      <c r="AB405" s="78"/>
      <c r="AC405" s="78"/>
    </row>
    <row r="406" spans="1:29" ht="13.5" thickBot="1" x14ac:dyDescent="0.25">
      <c r="A406" s="76"/>
      <c r="B406" s="78"/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  <c r="Q406" s="78"/>
      <c r="R406" s="78"/>
      <c r="S406" s="78"/>
      <c r="T406" s="78"/>
      <c r="U406" s="78"/>
      <c r="V406" s="78"/>
      <c r="W406" s="78"/>
      <c r="X406" s="78"/>
      <c r="Y406" s="78"/>
      <c r="Z406" s="78"/>
      <c r="AA406" s="78"/>
      <c r="AB406" s="78"/>
      <c r="AC406" s="78"/>
    </row>
    <row r="407" spans="1:29" ht="13.5" thickBot="1" x14ac:dyDescent="0.25">
      <c r="A407" s="76"/>
      <c r="B407" s="78"/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  <c r="Q407" s="78"/>
      <c r="R407" s="78"/>
      <c r="S407" s="78"/>
      <c r="T407" s="78"/>
      <c r="U407" s="78"/>
      <c r="V407" s="78"/>
      <c r="W407" s="78"/>
      <c r="X407" s="78"/>
      <c r="Y407" s="78"/>
      <c r="Z407" s="78"/>
      <c r="AA407" s="78"/>
      <c r="AB407" s="78"/>
      <c r="AC407" s="78"/>
    </row>
    <row r="408" spans="1:29" ht="13.5" thickBot="1" x14ac:dyDescent="0.25">
      <c r="A408" s="76"/>
      <c r="B408" s="78"/>
      <c r="C408" s="78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  <c r="Q408" s="78"/>
      <c r="R408" s="78"/>
      <c r="S408" s="78"/>
      <c r="T408" s="78"/>
      <c r="U408" s="78"/>
      <c r="V408" s="78"/>
      <c r="W408" s="78"/>
      <c r="X408" s="78"/>
      <c r="Y408" s="78"/>
      <c r="Z408" s="78"/>
      <c r="AA408" s="78"/>
      <c r="AB408" s="78"/>
      <c r="AC408" s="78"/>
    </row>
    <row r="409" spans="1:29" ht="13.5" thickBot="1" x14ac:dyDescent="0.25">
      <c r="A409" s="76"/>
      <c r="B409" s="78"/>
      <c r="C409" s="78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  <c r="Q409" s="78"/>
      <c r="R409" s="78"/>
      <c r="S409" s="78"/>
      <c r="T409" s="78"/>
      <c r="U409" s="78"/>
      <c r="V409" s="78"/>
      <c r="W409" s="78"/>
      <c r="X409" s="78"/>
      <c r="Y409" s="78"/>
      <c r="Z409" s="78"/>
      <c r="AA409" s="78"/>
      <c r="AB409" s="78"/>
      <c r="AC409" s="78"/>
    </row>
    <row r="410" spans="1:29" ht="13.5" thickBot="1" x14ac:dyDescent="0.25">
      <c r="A410" s="76"/>
      <c r="B410" s="78"/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  <c r="Q410" s="78"/>
      <c r="R410" s="78"/>
      <c r="S410" s="78"/>
      <c r="T410" s="78"/>
      <c r="U410" s="78"/>
      <c r="V410" s="78"/>
      <c r="W410" s="78"/>
      <c r="X410" s="78"/>
      <c r="Y410" s="78"/>
      <c r="Z410" s="78"/>
      <c r="AA410" s="78"/>
      <c r="AB410" s="78"/>
      <c r="AC410" s="78"/>
    </row>
    <row r="411" spans="1:29" ht="13.5" thickBot="1" x14ac:dyDescent="0.25">
      <c r="A411" s="76"/>
      <c r="B411" s="78"/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  <c r="Q411" s="78"/>
      <c r="R411" s="78"/>
      <c r="S411" s="78"/>
      <c r="T411" s="78"/>
      <c r="U411" s="78"/>
      <c r="V411" s="78"/>
      <c r="W411" s="78"/>
      <c r="X411" s="78"/>
      <c r="Y411" s="78"/>
      <c r="Z411" s="78"/>
      <c r="AA411" s="78"/>
      <c r="AB411" s="78"/>
      <c r="AC411" s="78"/>
    </row>
    <row r="412" spans="1:29" ht="13.5" thickBot="1" x14ac:dyDescent="0.25">
      <c r="A412" s="76"/>
      <c r="B412" s="78"/>
      <c r="C412" s="78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78"/>
      <c r="Q412" s="78"/>
      <c r="R412" s="78"/>
      <c r="S412" s="78"/>
      <c r="T412" s="78"/>
      <c r="U412" s="78"/>
      <c r="V412" s="78"/>
      <c r="W412" s="78"/>
      <c r="X412" s="78"/>
      <c r="Y412" s="78"/>
      <c r="Z412" s="78"/>
      <c r="AA412" s="78"/>
      <c r="AB412" s="78"/>
      <c r="AC412" s="78"/>
    </row>
    <row r="413" spans="1:29" ht="13.5" thickBot="1" x14ac:dyDescent="0.25">
      <c r="A413" s="76"/>
      <c r="B413" s="78"/>
      <c r="C413" s="78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78"/>
      <c r="Q413" s="78"/>
      <c r="R413" s="78"/>
      <c r="S413" s="78"/>
      <c r="T413" s="78"/>
      <c r="U413" s="78"/>
      <c r="V413" s="78"/>
      <c r="W413" s="78"/>
      <c r="X413" s="78"/>
      <c r="Y413" s="78"/>
      <c r="Z413" s="78"/>
      <c r="AA413" s="78"/>
      <c r="AB413" s="78"/>
      <c r="AC413" s="78"/>
    </row>
    <row r="414" spans="1:29" ht="13.5" thickBot="1" x14ac:dyDescent="0.25">
      <c r="A414" s="76"/>
      <c r="B414" s="78"/>
      <c r="C414" s="78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P414" s="78"/>
      <c r="Q414" s="78"/>
      <c r="R414" s="78"/>
      <c r="S414" s="78"/>
      <c r="T414" s="78"/>
      <c r="U414" s="78"/>
      <c r="V414" s="78"/>
      <c r="W414" s="78"/>
      <c r="X414" s="78"/>
      <c r="Y414" s="78"/>
      <c r="Z414" s="78"/>
      <c r="AA414" s="78"/>
      <c r="AB414" s="78"/>
      <c r="AC414" s="78"/>
    </row>
    <row r="415" spans="1:29" ht="13.5" thickBot="1" x14ac:dyDescent="0.25">
      <c r="A415" s="76"/>
      <c r="B415" s="78"/>
      <c r="C415" s="78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78"/>
      <c r="Q415" s="78"/>
      <c r="R415" s="78"/>
      <c r="S415" s="78"/>
      <c r="T415" s="78"/>
      <c r="U415" s="78"/>
      <c r="V415" s="78"/>
      <c r="W415" s="78"/>
      <c r="X415" s="78"/>
      <c r="Y415" s="78"/>
      <c r="Z415" s="78"/>
      <c r="AA415" s="78"/>
      <c r="AB415" s="78"/>
      <c r="AC415" s="78"/>
    </row>
    <row r="416" spans="1:29" ht="13.5" thickBot="1" x14ac:dyDescent="0.25">
      <c r="A416" s="76"/>
      <c r="B416" s="78"/>
      <c r="C416" s="78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P416" s="78"/>
      <c r="Q416" s="78"/>
      <c r="R416" s="78"/>
      <c r="S416" s="78"/>
      <c r="T416" s="78"/>
      <c r="U416" s="78"/>
      <c r="V416" s="78"/>
      <c r="W416" s="78"/>
      <c r="X416" s="78"/>
      <c r="Y416" s="78"/>
      <c r="Z416" s="78"/>
      <c r="AA416" s="78"/>
      <c r="AB416" s="78"/>
      <c r="AC416" s="78"/>
    </row>
    <row r="417" spans="1:29" ht="13.5" thickBot="1" x14ac:dyDescent="0.25">
      <c r="A417" s="76"/>
      <c r="B417" s="78"/>
      <c r="C417" s="78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P417" s="78"/>
      <c r="Q417" s="78"/>
      <c r="R417" s="78"/>
      <c r="S417" s="78"/>
      <c r="T417" s="78"/>
      <c r="U417" s="78"/>
      <c r="V417" s="78"/>
      <c r="W417" s="78"/>
      <c r="X417" s="78"/>
      <c r="Y417" s="78"/>
      <c r="Z417" s="78"/>
      <c r="AA417" s="78"/>
      <c r="AB417" s="78"/>
      <c r="AC417" s="78"/>
    </row>
    <row r="418" spans="1:29" ht="13.5" thickBot="1" x14ac:dyDescent="0.25">
      <c r="A418" s="76"/>
      <c r="B418" s="78"/>
      <c r="C418" s="78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P418" s="78"/>
      <c r="Q418" s="78"/>
      <c r="R418" s="78"/>
      <c r="S418" s="78"/>
      <c r="T418" s="78"/>
      <c r="U418" s="78"/>
      <c r="V418" s="78"/>
      <c r="W418" s="78"/>
      <c r="X418" s="78"/>
      <c r="Y418" s="78"/>
      <c r="Z418" s="78"/>
      <c r="AA418" s="78"/>
      <c r="AB418" s="78"/>
      <c r="AC418" s="78"/>
    </row>
    <row r="419" spans="1:29" ht="13.5" thickBot="1" x14ac:dyDescent="0.25">
      <c r="A419" s="76"/>
      <c r="B419" s="78"/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P419" s="78"/>
      <c r="Q419" s="78"/>
      <c r="R419" s="78"/>
      <c r="S419" s="78"/>
      <c r="T419" s="78"/>
      <c r="U419" s="78"/>
      <c r="V419" s="78"/>
      <c r="W419" s="78"/>
      <c r="X419" s="78"/>
      <c r="Y419" s="78"/>
      <c r="Z419" s="78"/>
      <c r="AA419" s="78"/>
      <c r="AB419" s="78"/>
      <c r="AC419" s="78"/>
    </row>
    <row r="420" spans="1:29" ht="13.5" thickBot="1" x14ac:dyDescent="0.25">
      <c r="A420" s="76"/>
      <c r="B420" s="78"/>
      <c r="C420" s="78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  <c r="Q420" s="78"/>
      <c r="R420" s="78"/>
      <c r="S420" s="78"/>
      <c r="T420" s="78"/>
      <c r="U420" s="78"/>
      <c r="V420" s="78"/>
      <c r="W420" s="78"/>
      <c r="X420" s="78"/>
      <c r="Y420" s="78"/>
      <c r="Z420" s="78"/>
      <c r="AA420" s="78"/>
      <c r="AB420" s="78"/>
      <c r="AC420" s="78"/>
    </row>
    <row r="421" spans="1:29" ht="13.5" thickBot="1" x14ac:dyDescent="0.25">
      <c r="A421" s="76"/>
      <c r="B421" s="78"/>
      <c r="C421" s="78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P421" s="78"/>
      <c r="Q421" s="78"/>
      <c r="R421" s="78"/>
      <c r="S421" s="78"/>
      <c r="T421" s="78"/>
      <c r="U421" s="78"/>
      <c r="V421" s="78"/>
      <c r="W421" s="78"/>
      <c r="X421" s="78"/>
      <c r="Y421" s="78"/>
      <c r="Z421" s="78"/>
      <c r="AA421" s="78"/>
      <c r="AB421" s="78"/>
      <c r="AC421" s="78"/>
    </row>
    <row r="422" spans="1:29" ht="13.5" thickBot="1" x14ac:dyDescent="0.25">
      <c r="A422" s="76"/>
      <c r="B422" s="78"/>
      <c r="C422" s="78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P422" s="78"/>
      <c r="Q422" s="78"/>
      <c r="R422" s="78"/>
      <c r="S422" s="78"/>
      <c r="T422" s="78"/>
      <c r="U422" s="78"/>
      <c r="V422" s="78"/>
      <c r="W422" s="78"/>
      <c r="X422" s="78"/>
      <c r="Y422" s="78"/>
      <c r="Z422" s="78"/>
      <c r="AA422" s="78"/>
      <c r="AB422" s="78"/>
      <c r="AC422" s="78"/>
    </row>
    <row r="423" spans="1:29" ht="13.5" thickBot="1" x14ac:dyDescent="0.25">
      <c r="A423" s="76"/>
      <c r="B423" s="78"/>
      <c r="C423" s="78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P423" s="78"/>
      <c r="Q423" s="78"/>
      <c r="R423" s="78"/>
      <c r="S423" s="78"/>
      <c r="T423" s="78"/>
      <c r="U423" s="78"/>
      <c r="V423" s="78"/>
      <c r="W423" s="78"/>
      <c r="X423" s="78"/>
      <c r="Y423" s="78"/>
      <c r="Z423" s="78"/>
      <c r="AA423" s="78"/>
      <c r="AB423" s="78"/>
      <c r="AC423" s="78"/>
    </row>
    <row r="424" spans="1:29" ht="13.5" thickBot="1" x14ac:dyDescent="0.25">
      <c r="A424" s="76"/>
      <c r="B424" s="78"/>
      <c r="C424" s="78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78"/>
      <c r="Q424" s="78"/>
      <c r="R424" s="78"/>
      <c r="S424" s="78"/>
      <c r="T424" s="78"/>
      <c r="U424" s="78"/>
      <c r="V424" s="78"/>
      <c r="W424" s="78"/>
      <c r="X424" s="78"/>
      <c r="Y424" s="78"/>
      <c r="Z424" s="78"/>
      <c r="AA424" s="78"/>
      <c r="AB424" s="78"/>
      <c r="AC424" s="78"/>
    </row>
    <row r="425" spans="1:29" ht="13.5" thickBot="1" x14ac:dyDescent="0.25">
      <c r="A425" s="76"/>
      <c r="B425" s="78"/>
      <c r="C425" s="78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P425" s="78"/>
      <c r="Q425" s="78"/>
      <c r="R425" s="78"/>
      <c r="S425" s="78"/>
      <c r="T425" s="78"/>
      <c r="U425" s="78"/>
      <c r="V425" s="78"/>
      <c r="W425" s="78"/>
      <c r="X425" s="78"/>
      <c r="Y425" s="78"/>
      <c r="Z425" s="78"/>
      <c r="AA425" s="78"/>
      <c r="AB425" s="78"/>
      <c r="AC425" s="78"/>
    </row>
    <row r="426" spans="1:29" ht="13.5" thickBot="1" x14ac:dyDescent="0.25">
      <c r="A426" s="76"/>
      <c r="B426" s="78"/>
      <c r="C426" s="78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78"/>
      <c r="Q426" s="78"/>
      <c r="R426" s="78"/>
      <c r="S426" s="78"/>
      <c r="T426" s="78"/>
      <c r="U426" s="78"/>
      <c r="V426" s="78"/>
      <c r="W426" s="78"/>
      <c r="X426" s="78"/>
      <c r="Y426" s="78"/>
      <c r="Z426" s="78"/>
      <c r="AA426" s="78"/>
      <c r="AB426" s="78"/>
      <c r="AC426" s="78"/>
    </row>
    <row r="427" spans="1:29" ht="13.5" thickBot="1" x14ac:dyDescent="0.25">
      <c r="A427" s="76"/>
      <c r="B427" s="78"/>
      <c r="C427" s="78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78"/>
      <c r="Q427" s="78"/>
      <c r="R427" s="78"/>
      <c r="S427" s="78"/>
      <c r="T427" s="78"/>
      <c r="U427" s="78"/>
      <c r="V427" s="78"/>
      <c r="W427" s="78"/>
      <c r="X427" s="78"/>
      <c r="Y427" s="78"/>
      <c r="Z427" s="78"/>
      <c r="AA427" s="78"/>
      <c r="AB427" s="78"/>
      <c r="AC427" s="78"/>
    </row>
    <row r="428" spans="1:29" ht="13.5" thickBot="1" x14ac:dyDescent="0.25">
      <c r="A428" s="76"/>
      <c r="B428" s="78"/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78"/>
      <c r="Q428" s="78"/>
      <c r="R428" s="78"/>
      <c r="S428" s="78"/>
      <c r="T428" s="78"/>
      <c r="U428" s="78"/>
      <c r="V428" s="78"/>
      <c r="W428" s="78"/>
      <c r="X428" s="78"/>
      <c r="Y428" s="78"/>
      <c r="Z428" s="78"/>
      <c r="AA428" s="78"/>
      <c r="AB428" s="78"/>
      <c r="AC428" s="78"/>
    </row>
    <row r="429" spans="1:29" ht="13.5" thickBot="1" x14ac:dyDescent="0.25">
      <c r="A429" s="76"/>
      <c r="B429" s="78"/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78"/>
      <c r="Q429" s="78"/>
      <c r="R429" s="78"/>
      <c r="S429" s="78"/>
      <c r="T429" s="78"/>
      <c r="U429" s="78"/>
      <c r="V429" s="78"/>
      <c r="W429" s="78"/>
      <c r="X429" s="78"/>
      <c r="Y429" s="78"/>
      <c r="Z429" s="78"/>
      <c r="AA429" s="78"/>
      <c r="AB429" s="78"/>
      <c r="AC429" s="78"/>
    </row>
    <row r="430" spans="1:29" ht="13.5" thickBot="1" x14ac:dyDescent="0.25">
      <c r="A430" s="76"/>
      <c r="B430" s="78"/>
      <c r="C430" s="78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78"/>
      <c r="Q430" s="78"/>
      <c r="R430" s="78"/>
      <c r="S430" s="78"/>
      <c r="T430" s="78"/>
      <c r="U430" s="78"/>
      <c r="V430" s="78"/>
      <c r="W430" s="78"/>
      <c r="X430" s="78"/>
      <c r="Y430" s="78"/>
      <c r="Z430" s="78"/>
      <c r="AA430" s="78"/>
      <c r="AB430" s="78"/>
      <c r="AC430" s="78"/>
    </row>
    <row r="431" spans="1:29" ht="13.5" thickBot="1" x14ac:dyDescent="0.25">
      <c r="A431" s="76"/>
      <c r="B431" s="78"/>
      <c r="C431" s="78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P431" s="78"/>
      <c r="Q431" s="78"/>
      <c r="R431" s="78"/>
      <c r="S431" s="78"/>
      <c r="T431" s="78"/>
      <c r="U431" s="78"/>
      <c r="V431" s="78"/>
      <c r="W431" s="78"/>
      <c r="X431" s="78"/>
      <c r="Y431" s="78"/>
      <c r="Z431" s="78"/>
      <c r="AA431" s="78"/>
      <c r="AB431" s="78"/>
      <c r="AC431" s="78"/>
    </row>
    <row r="432" spans="1:29" ht="13.5" thickBot="1" x14ac:dyDescent="0.25">
      <c r="A432" s="76"/>
      <c r="B432" s="78"/>
      <c r="C432" s="78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P432" s="78"/>
      <c r="Q432" s="78"/>
      <c r="R432" s="78"/>
      <c r="S432" s="78"/>
      <c r="T432" s="78"/>
      <c r="U432" s="78"/>
      <c r="V432" s="78"/>
      <c r="W432" s="78"/>
      <c r="X432" s="78"/>
      <c r="Y432" s="78"/>
      <c r="Z432" s="78"/>
      <c r="AA432" s="78"/>
      <c r="AB432" s="78"/>
      <c r="AC432" s="78"/>
    </row>
    <row r="433" spans="1:29" ht="13.5" thickBot="1" x14ac:dyDescent="0.25">
      <c r="A433" s="76"/>
      <c r="B433" s="78"/>
      <c r="C433" s="78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78"/>
      <c r="Q433" s="78"/>
      <c r="R433" s="78"/>
      <c r="S433" s="78"/>
      <c r="T433" s="78"/>
      <c r="U433" s="78"/>
      <c r="V433" s="78"/>
      <c r="W433" s="78"/>
      <c r="X433" s="78"/>
      <c r="Y433" s="78"/>
      <c r="Z433" s="78"/>
      <c r="AA433" s="78"/>
      <c r="AB433" s="78"/>
      <c r="AC433" s="78"/>
    </row>
    <row r="434" spans="1:29" ht="13.5" thickBot="1" x14ac:dyDescent="0.25">
      <c r="A434" s="76"/>
      <c r="B434" s="78"/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78"/>
      <c r="Q434" s="78"/>
      <c r="R434" s="78"/>
      <c r="S434" s="78"/>
      <c r="T434" s="78"/>
      <c r="U434" s="78"/>
      <c r="V434" s="78"/>
      <c r="W434" s="78"/>
      <c r="X434" s="78"/>
      <c r="Y434" s="78"/>
      <c r="Z434" s="78"/>
      <c r="AA434" s="78"/>
      <c r="AB434" s="78"/>
      <c r="AC434" s="78"/>
    </row>
    <row r="435" spans="1:29" ht="13.5" thickBot="1" x14ac:dyDescent="0.25">
      <c r="A435" s="76"/>
      <c r="B435" s="78"/>
      <c r="C435" s="78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78"/>
      <c r="Q435" s="78"/>
      <c r="R435" s="78"/>
      <c r="S435" s="78"/>
      <c r="T435" s="78"/>
      <c r="U435" s="78"/>
      <c r="V435" s="78"/>
      <c r="W435" s="78"/>
      <c r="X435" s="78"/>
      <c r="Y435" s="78"/>
      <c r="Z435" s="78"/>
      <c r="AA435" s="78"/>
      <c r="AB435" s="78"/>
      <c r="AC435" s="78"/>
    </row>
    <row r="436" spans="1:29" ht="13.5" thickBot="1" x14ac:dyDescent="0.25">
      <c r="A436" s="76"/>
      <c r="B436" s="78"/>
      <c r="C436" s="78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P436" s="78"/>
      <c r="Q436" s="78"/>
      <c r="R436" s="78"/>
      <c r="S436" s="78"/>
      <c r="T436" s="78"/>
      <c r="U436" s="78"/>
      <c r="V436" s="78"/>
      <c r="W436" s="78"/>
      <c r="X436" s="78"/>
      <c r="Y436" s="78"/>
      <c r="Z436" s="78"/>
      <c r="AA436" s="78"/>
      <c r="AB436" s="78"/>
      <c r="AC436" s="78"/>
    </row>
    <row r="437" spans="1:29" ht="13.5" thickBot="1" x14ac:dyDescent="0.25">
      <c r="A437" s="76"/>
      <c r="B437" s="78"/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78"/>
      <c r="Q437" s="78"/>
      <c r="R437" s="78"/>
      <c r="S437" s="78"/>
      <c r="T437" s="78"/>
      <c r="U437" s="78"/>
      <c r="V437" s="78"/>
      <c r="W437" s="78"/>
      <c r="X437" s="78"/>
      <c r="Y437" s="78"/>
      <c r="Z437" s="78"/>
      <c r="AA437" s="78"/>
      <c r="AB437" s="78"/>
      <c r="AC437" s="78"/>
    </row>
    <row r="438" spans="1:29" ht="13.5" thickBot="1" x14ac:dyDescent="0.25">
      <c r="A438" s="76"/>
      <c r="B438" s="78"/>
      <c r="C438" s="78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78"/>
      <c r="Q438" s="78"/>
      <c r="R438" s="78"/>
      <c r="S438" s="78"/>
      <c r="T438" s="78"/>
      <c r="U438" s="78"/>
      <c r="V438" s="78"/>
      <c r="W438" s="78"/>
      <c r="X438" s="78"/>
      <c r="Y438" s="78"/>
      <c r="Z438" s="78"/>
      <c r="AA438" s="78"/>
      <c r="AB438" s="78"/>
      <c r="AC438" s="78"/>
    </row>
    <row r="439" spans="1:29" ht="13.5" thickBot="1" x14ac:dyDescent="0.25">
      <c r="A439" s="76"/>
      <c r="B439" s="78"/>
      <c r="C439" s="78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P439" s="78"/>
      <c r="Q439" s="78"/>
      <c r="R439" s="78"/>
      <c r="S439" s="78"/>
      <c r="T439" s="78"/>
      <c r="U439" s="78"/>
      <c r="V439" s="78"/>
      <c r="W439" s="78"/>
      <c r="X439" s="78"/>
      <c r="Y439" s="78"/>
      <c r="Z439" s="78"/>
      <c r="AA439" s="78"/>
      <c r="AB439" s="78"/>
      <c r="AC439" s="78"/>
    </row>
    <row r="440" spans="1:29" ht="13.5" thickBot="1" x14ac:dyDescent="0.25">
      <c r="A440" s="76"/>
      <c r="B440" s="78"/>
      <c r="C440" s="78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78"/>
      <c r="Q440" s="78"/>
      <c r="R440" s="78"/>
      <c r="S440" s="78"/>
      <c r="T440" s="78"/>
      <c r="U440" s="78"/>
      <c r="V440" s="78"/>
      <c r="W440" s="78"/>
      <c r="X440" s="78"/>
      <c r="Y440" s="78"/>
      <c r="Z440" s="78"/>
      <c r="AA440" s="78"/>
      <c r="AB440" s="78"/>
      <c r="AC440" s="78"/>
    </row>
    <row r="441" spans="1:29" ht="13.5" thickBot="1" x14ac:dyDescent="0.25">
      <c r="A441" s="76"/>
      <c r="B441" s="78"/>
      <c r="C441" s="78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P441" s="78"/>
      <c r="Q441" s="78"/>
      <c r="R441" s="78"/>
      <c r="S441" s="78"/>
      <c r="T441" s="78"/>
      <c r="U441" s="78"/>
      <c r="V441" s="78"/>
      <c r="W441" s="78"/>
      <c r="X441" s="78"/>
      <c r="Y441" s="78"/>
      <c r="Z441" s="78"/>
      <c r="AA441" s="78"/>
      <c r="AB441" s="78"/>
      <c r="AC441" s="78"/>
    </row>
    <row r="442" spans="1:29" ht="13.5" thickBot="1" x14ac:dyDescent="0.25">
      <c r="A442" s="76"/>
      <c r="B442" s="78"/>
      <c r="C442" s="78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78"/>
      <c r="Q442" s="78"/>
      <c r="R442" s="78"/>
      <c r="S442" s="78"/>
      <c r="T442" s="78"/>
      <c r="U442" s="78"/>
      <c r="V442" s="78"/>
      <c r="W442" s="78"/>
      <c r="X442" s="78"/>
      <c r="Y442" s="78"/>
      <c r="Z442" s="78"/>
      <c r="AA442" s="78"/>
      <c r="AB442" s="78"/>
      <c r="AC442" s="78"/>
    </row>
    <row r="443" spans="1:29" ht="13.5" thickBot="1" x14ac:dyDescent="0.25">
      <c r="A443" s="76"/>
      <c r="B443" s="78"/>
      <c r="C443" s="78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P443" s="78"/>
      <c r="Q443" s="78"/>
      <c r="R443" s="78"/>
      <c r="S443" s="78"/>
      <c r="T443" s="78"/>
      <c r="U443" s="78"/>
      <c r="V443" s="78"/>
      <c r="W443" s="78"/>
      <c r="X443" s="78"/>
      <c r="Y443" s="78"/>
      <c r="Z443" s="78"/>
      <c r="AA443" s="78"/>
      <c r="AB443" s="78"/>
      <c r="AC443" s="78"/>
    </row>
    <row r="444" spans="1:29" ht="13.5" thickBot="1" x14ac:dyDescent="0.25">
      <c r="A444" s="76"/>
      <c r="B444" s="78"/>
      <c r="C444" s="78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P444" s="78"/>
      <c r="Q444" s="78"/>
      <c r="R444" s="78"/>
      <c r="S444" s="78"/>
      <c r="T444" s="78"/>
      <c r="U444" s="78"/>
      <c r="V444" s="78"/>
      <c r="W444" s="78"/>
      <c r="X444" s="78"/>
      <c r="Y444" s="78"/>
      <c r="Z444" s="78"/>
      <c r="AA444" s="78"/>
      <c r="AB444" s="78"/>
      <c r="AC444" s="78"/>
    </row>
    <row r="445" spans="1:29" ht="13.5" thickBot="1" x14ac:dyDescent="0.25">
      <c r="A445" s="76"/>
      <c r="B445" s="78"/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78"/>
      <c r="Q445" s="78"/>
      <c r="R445" s="78"/>
      <c r="S445" s="78"/>
      <c r="T445" s="78"/>
      <c r="U445" s="78"/>
      <c r="V445" s="78"/>
      <c r="W445" s="78"/>
      <c r="X445" s="78"/>
      <c r="Y445" s="78"/>
      <c r="Z445" s="78"/>
      <c r="AA445" s="78"/>
      <c r="AB445" s="78"/>
      <c r="AC445" s="78"/>
    </row>
    <row r="446" spans="1:29" ht="13.5" thickBot="1" x14ac:dyDescent="0.25">
      <c r="A446" s="76"/>
      <c r="B446" s="78"/>
      <c r="C446" s="78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78"/>
      <c r="Q446" s="78"/>
      <c r="R446" s="78"/>
      <c r="S446" s="78"/>
      <c r="T446" s="78"/>
      <c r="U446" s="78"/>
      <c r="V446" s="78"/>
      <c r="W446" s="78"/>
      <c r="X446" s="78"/>
      <c r="Y446" s="78"/>
      <c r="Z446" s="78"/>
      <c r="AA446" s="78"/>
      <c r="AB446" s="78"/>
      <c r="AC446" s="78"/>
    </row>
    <row r="447" spans="1:29" ht="13.5" thickBot="1" x14ac:dyDescent="0.25">
      <c r="A447" s="76"/>
      <c r="B447" s="78"/>
      <c r="C447" s="78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78"/>
      <c r="Q447" s="78"/>
      <c r="R447" s="78"/>
      <c r="S447" s="78"/>
      <c r="T447" s="78"/>
      <c r="U447" s="78"/>
      <c r="V447" s="78"/>
      <c r="W447" s="78"/>
      <c r="X447" s="78"/>
      <c r="Y447" s="78"/>
      <c r="Z447" s="78"/>
      <c r="AA447" s="78"/>
      <c r="AB447" s="78"/>
      <c r="AC447" s="78"/>
    </row>
    <row r="448" spans="1:29" ht="13.5" thickBot="1" x14ac:dyDescent="0.25">
      <c r="A448" s="76"/>
      <c r="B448" s="78"/>
      <c r="C448" s="78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78"/>
      <c r="Q448" s="78"/>
      <c r="R448" s="78"/>
      <c r="S448" s="78"/>
      <c r="T448" s="78"/>
      <c r="U448" s="78"/>
      <c r="V448" s="78"/>
      <c r="W448" s="78"/>
      <c r="X448" s="78"/>
      <c r="Y448" s="78"/>
      <c r="Z448" s="78"/>
      <c r="AA448" s="78"/>
      <c r="AB448" s="78"/>
      <c r="AC448" s="78"/>
    </row>
    <row r="449" spans="1:29" ht="13.5" thickBot="1" x14ac:dyDescent="0.25">
      <c r="A449" s="76"/>
      <c r="B449" s="78"/>
      <c r="C449" s="78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P449" s="78"/>
      <c r="Q449" s="78"/>
      <c r="R449" s="78"/>
      <c r="S449" s="78"/>
      <c r="T449" s="78"/>
      <c r="U449" s="78"/>
      <c r="V449" s="78"/>
      <c r="W449" s="78"/>
      <c r="X449" s="78"/>
      <c r="Y449" s="78"/>
      <c r="Z449" s="78"/>
      <c r="AA449" s="78"/>
      <c r="AB449" s="78"/>
      <c r="AC449" s="78"/>
    </row>
    <row r="450" spans="1:29" ht="13.5" thickBot="1" x14ac:dyDescent="0.25">
      <c r="A450" s="76"/>
      <c r="B450" s="78"/>
      <c r="C450" s="78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  <c r="P450" s="78"/>
      <c r="Q450" s="78"/>
      <c r="R450" s="78"/>
      <c r="S450" s="78"/>
      <c r="T450" s="78"/>
      <c r="U450" s="78"/>
      <c r="V450" s="78"/>
      <c r="W450" s="78"/>
      <c r="X450" s="78"/>
      <c r="Y450" s="78"/>
      <c r="Z450" s="78"/>
      <c r="AA450" s="78"/>
      <c r="AB450" s="78"/>
      <c r="AC450" s="78"/>
    </row>
    <row r="451" spans="1:29" ht="13.5" thickBot="1" x14ac:dyDescent="0.25">
      <c r="A451" s="76"/>
      <c r="B451" s="78"/>
      <c r="C451" s="78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  <c r="P451" s="78"/>
      <c r="Q451" s="78"/>
      <c r="R451" s="78"/>
      <c r="S451" s="78"/>
      <c r="T451" s="78"/>
      <c r="U451" s="78"/>
      <c r="V451" s="78"/>
      <c r="W451" s="78"/>
      <c r="X451" s="78"/>
      <c r="Y451" s="78"/>
      <c r="Z451" s="78"/>
      <c r="AA451" s="78"/>
      <c r="AB451" s="78"/>
      <c r="AC451" s="78"/>
    </row>
    <row r="452" spans="1:29" ht="13.5" thickBot="1" x14ac:dyDescent="0.25">
      <c r="A452" s="76"/>
      <c r="B452" s="78"/>
      <c r="C452" s="78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P452" s="78"/>
      <c r="Q452" s="78"/>
      <c r="R452" s="78"/>
      <c r="S452" s="78"/>
      <c r="T452" s="78"/>
      <c r="U452" s="78"/>
      <c r="V452" s="78"/>
      <c r="W452" s="78"/>
      <c r="X452" s="78"/>
      <c r="Y452" s="78"/>
      <c r="Z452" s="78"/>
      <c r="AA452" s="78"/>
      <c r="AB452" s="78"/>
      <c r="AC452" s="78"/>
    </row>
    <row r="453" spans="1:29" ht="13.5" thickBot="1" x14ac:dyDescent="0.25">
      <c r="A453" s="76"/>
      <c r="B453" s="78"/>
      <c r="C453" s="78"/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78"/>
      <c r="P453" s="78"/>
      <c r="Q453" s="78"/>
      <c r="R453" s="78"/>
      <c r="S453" s="78"/>
      <c r="T453" s="78"/>
      <c r="U453" s="78"/>
      <c r="V453" s="78"/>
      <c r="W453" s="78"/>
      <c r="X453" s="78"/>
      <c r="Y453" s="78"/>
      <c r="Z453" s="78"/>
      <c r="AA453" s="78"/>
      <c r="AB453" s="78"/>
      <c r="AC453" s="78"/>
    </row>
    <row r="454" spans="1:29" ht="13.5" thickBot="1" x14ac:dyDescent="0.25">
      <c r="A454" s="76"/>
      <c r="B454" s="78"/>
      <c r="C454" s="78"/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78"/>
      <c r="P454" s="78"/>
      <c r="Q454" s="78"/>
      <c r="R454" s="78"/>
      <c r="S454" s="78"/>
      <c r="T454" s="78"/>
      <c r="U454" s="78"/>
      <c r="V454" s="78"/>
      <c r="W454" s="78"/>
      <c r="X454" s="78"/>
      <c r="Y454" s="78"/>
      <c r="Z454" s="78"/>
      <c r="AA454" s="78"/>
      <c r="AB454" s="78"/>
      <c r="AC454" s="78"/>
    </row>
    <row r="455" spans="1:29" ht="13.5" thickBot="1" x14ac:dyDescent="0.25">
      <c r="A455" s="76"/>
      <c r="B455" s="78"/>
      <c r="C455" s="78"/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78"/>
      <c r="P455" s="78"/>
      <c r="Q455" s="78"/>
      <c r="R455" s="78"/>
      <c r="S455" s="78"/>
      <c r="T455" s="78"/>
      <c r="U455" s="78"/>
      <c r="V455" s="78"/>
      <c r="W455" s="78"/>
      <c r="X455" s="78"/>
      <c r="Y455" s="78"/>
      <c r="Z455" s="78"/>
      <c r="AA455" s="78"/>
      <c r="AB455" s="78"/>
      <c r="AC455" s="78"/>
    </row>
    <row r="456" spans="1:29" ht="13.5" thickBot="1" x14ac:dyDescent="0.25">
      <c r="A456" s="76"/>
      <c r="B456" s="78"/>
      <c r="C456" s="78"/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8"/>
      <c r="P456" s="78"/>
      <c r="Q456" s="78"/>
      <c r="R456" s="78"/>
      <c r="S456" s="78"/>
      <c r="T456" s="78"/>
      <c r="U456" s="78"/>
      <c r="V456" s="78"/>
      <c r="W456" s="78"/>
      <c r="X456" s="78"/>
      <c r="Y456" s="78"/>
      <c r="Z456" s="78"/>
      <c r="AA456" s="78"/>
      <c r="AB456" s="78"/>
      <c r="AC456" s="78"/>
    </row>
    <row r="457" spans="1:29" ht="13.5" thickBot="1" x14ac:dyDescent="0.25">
      <c r="A457" s="76"/>
      <c r="B457" s="78"/>
      <c r="C457" s="78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P457" s="78"/>
      <c r="Q457" s="78"/>
      <c r="R457" s="78"/>
      <c r="S457" s="78"/>
      <c r="T457" s="78"/>
      <c r="U457" s="78"/>
      <c r="V457" s="78"/>
      <c r="W457" s="78"/>
      <c r="X457" s="78"/>
      <c r="Y457" s="78"/>
      <c r="Z457" s="78"/>
      <c r="AA457" s="78"/>
      <c r="AB457" s="78"/>
      <c r="AC457" s="78"/>
    </row>
    <row r="458" spans="1:29" ht="13.5" thickBot="1" x14ac:dyDescent="0.25">
      <c r="A458" s="76"/>
      <c r="B458" s="78"/>
      <c r="C458" s="78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  <c r="P458" s="78"/>
      <c r="Q458" s="78"/>
      <c r="R458" s="78"/>
      <c r="S458" s="78"/>
      <c r="T458" s="78"/>
      <c r="U458" s="78"/>
      <c r="V458" s="78"/>
      <c r="W458" s="78"/>
      <c r="X458" s="78"/>
      <c r="Y458" s="78"/>
      <c r="Z458" s="78"/>
      <c r="AA458" s="78"/>
      <c r="AB458" s="78"/>
      <c r="AC458" s="78"/>
    </row>
    <row r="459" spans="1:29" ht="13.5" thickBot="1" x14ac:dyDescent="0.25">
      <c r="A459" s="76"/>
      <c r="B459" s="78"/>
      <c r="C459" s="78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  <c r="P459" s="78"/>
      <c r="Q459" s="78"/>
      <c r="R459" s="78"/>
      <c r="S459" s="78"/>
      <c r="T459" s="78"/>
      <c r="U459" s="78"/>
      <c r="V459" s="78"/>
      <c r="W459" s="78"/>
      <c r="X459" s="78"/>
      <c r="Y459" s="78"/>
      <c r="Z459" s="78"/>
      <c r="AA459" s="78"/>
      <c r="AB459" s="78"/>
      <c r="AC459" s="78"/>
    </row>
    <row r="460" spans="1:29" ht="13.5" thickBot="1" x14ac:dyDescent="0.25">
      <c r="A460" s="76"/>
      <c r="B460" s="78"/>
      <c r="C460" s="78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  <c r="P460" s="78"/>
      <c r="Q460" s="78"/>
      <c r="R460" s="78"/>
      <c r="S460" s="78"/>
      <c r="T460" s="78"/>
      <c r="U460" s="78"/>
      <c r="V460" s="78"/>
      <c r="W460" s="78"/>
      <c r="X460" s="78"/>
      <c r="Y460" s="78"/>
      <c r="Z460" s="78"/>
      <c r="AA460" s="78"/>
      <c r="AB460" s="78"/>
      <c r="AC460" s="78"/>
    </row>
    <row r="461" spans="1:29" ht="13.5" thickBot="1" x14ac:dyDescent="0.25">
      <c r="A461" s="76"/>
      <c r="B461" s="78"/>
      <c r="C461" s="78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  <c r="P461" s="78"/>
      <c r="Q461" s="78"/>
      <c r="R461" s="78"/>
      <c r="S461" s="78"/>
      <c r="T461" s="78"/>
      <c r="U461" s="78"/>
      <c r="V461" s="78"/>
      <c r="W461" s="78"/>
      <c r="X461" s="78"/>
      <c r="Y461" s="78"/>
      <c r="Z461" s="78"/>
      <c r="AA461" s="78"/>
      <c r="AB461" s="78"/>
      <c r="AC461" s="78"/>
    </row>
    <row r="462" spans="1:29" ht="13.5" thickBot="1" x14ac:dyDescent="0.25">
      <c r="A462" s="76"/>
      <c r="B462" s="78"/>
      <c r="C462" s="78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  <c r="P462" s="78"/>
      <c r="Q462" s="78"/>
      <c r="R462" s="78"/>
      <c r="S462" s="78"/>
      <c r="T462" s="78"/>
      <c r="U462" s="78"/>
      <c r="V462" s="78"/>
      <c r="W462" s="78"/>
      <c r="X462" s="78"/>
      <c r="Y462" s="78"/>
      <c r="Z462" s="78"/>
      <c r="AA462" s="78"/>
      <c r="AB462" s="78"/>
      <c r="AC462" s="78"/>
    </row>
    <row r="463" spans="1:29" ht="13.5" thickBot="1" x14ac:dyDescent="0.25">
      <c r="A463" s="76"/>
      <c r="B463" s="78"/>
      <c r="C463" s="78"/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78"/>
      <c r="P463" s="78"/>
      <c r="Q463" s="78"/>
      <c r="R463" s="78"/>
      <c r="S463" s="78"/>
      <c r="T463" s="78"/>
      <c r="U463" s="78"/>
      <c r="V463" s="78"/>
      <c r="W463" s="78"/>
      <c r="X463" s="78"/>
      <c r="Y463" s="78"/>
      <c r="Z463" s="78"/>
      <c r="AA463" s="78"/>
      <c r="AB463" s="78"/>
      <c r="AC463" s="78"/>
    </row>
    <row r="464" spans="1:29" ht="13.5" thickBot="1" x14ac:dyDescent="0.25">
      <c r="A464" s="76"/>
      <c r="B464" s="78"/>
      <c r="C464" s="78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8"/>
      <c r="P464" s="78"/>
      <c r="Q464" s="78"/>
      <c r="R464" s="78"/>
      <c r="S464" s="78"/>
      <c r="T464" s="78"/>
      <c r="U464" s="78"/>
      <c r="V464" s="78"/>
      <c r="W464" s="78"/>
      <c r="X464" s="78"/>
      <c r="Y464" s="78"/>
      <c r="Z464" s="78"/>
      <c r="AA464" s="78"/>
      <c r="AB464" s="78"/>
      <c r="AC464" s="78"/>
    </row>
    <row r="465" spans="1:29" ht="13.5" thickBot="1" x14ac:dyDescent="0.25">
      <c r="A465" s="76"/>
      <c r="B465" s="78"/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  <c r="P465" s="78"/>
      <c r="Q465" s="78"/>
      <c r="R465" s="78"/>
      <c r="S465" s="78"/>
      <c r="T465" s="78"/>
      <c r="U465" s="78"/>
      <c r="V465" s="78"/>
      <c r="W465" s="78"/>
      <c r="X465" s="78"/>
      <c r="Y465" s="78"/>
      <c r="Z465" s="78"/>
      <c r="AA465" s="78"/>
      <c r="AB465" s="78"/>
      <c r="AC465" s="78"/>
    </row>
    <row r="466" spans="1:29" ht="13.5" thickBot="1" x14ac:dyDescent="0.25">
      <c r="A466" s="76"/>
      <c r="B466" s="78"/>
      <c r="C466" s="78"/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78"/>
      <c r="P466" s="78"/>
      <c r="Q466" s="78"/>
      <c r="R466" s="78"/>
      <c r="S466" s="78"/>
      <c r="T466" s="78"/>
      <c r="U466" s="78"/>
      <c r="V466" s="78"/>
      <c r="W466" s="78"/>
      <c r="X466" s="78"/>
      <c r="Y466" s="78"/>
      <c r="Z466" s="78"/>
      <c r="AA466" s="78"/>
      <c r="AB466" s="78"/>
      <c r="AC466" s="78"/>
    </row>
    <row r="467" spans="1:29" ht="13.5" thickBot="1" x14ac:dyDescent="0.25">
      <c r="A467" s="76"/>
      <c r="B467" s="78"/>
      <c r="C467" s="78"/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78"/>
      <c r="P467" s="78"/>
      <c r="Q467" s="78"/>
      <c r="R467" s="78"/>
      <c r="S467" s="78"/>
      <c r="T467" s="78"/>
      <c r="U467" s="78"/>
      <c r="V467" s="78"/>
      <c r="W467" s="78"/>
      <c r="X467" s="78"/>
      <c r="Y467" s="78"/>
      <c r="Z467" s="78"/>
      <c r="AA467" s="78"/>
      <c r="AB467" s="78"/>
      <c r="AC467" s="78"/>
    </row>
    <row r="468" spans="1:29" ht="13.5" thickBot="1" x14ac:dyDescent="0.25">
      <c r="A468" s="76"/>
      <c r="B468" s="78"/>
      <c r="C468" s="78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  <c r="P468" s="78"/>
      <c r="Q468" s="78"/>
      <c r="R468" s="78"/>
      <c r="S468" s="78"/>
      <c r="T468" s="78"/>
      <c r="U468" s="78"/>
      <c r="V468" s="78"/>
      <c r="W468" s="78"/>
      <c r="X468" s="78"/>
      <c r="Y468" s="78"/>
      <c r="Z468" s="78"/>
      <c r="AA468" s="78"/>
      <c r="AB468" s="78"/>
      <c r="AC468" s="78"/>
    </row>
    <row r="469" spans="1:29" ht="13.5" thickBot="1" x14ac:dyDescent="0.25">
      <c r="A469" s="76"/>
      <c r="B469" s="78"/>
      <c r="C469" s="78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P469" s="78"/>
      <c r="Q469" s="78"/>
      <c r="R469" s="78"/>
      <c r="S469" s="78"/>
      <c r="T469" s="78"/>
      <c r="U469" s="78"/>
      <c r="V469" s="78"/>
      <c r="W469" s="78"/>
      <c r="X469" s="78"/>
      <c r="Y469" s="78"/>
      <c r="Z469" s="78"/>
      <c r="AA469" s="78"/>
      <c r="AB469" s="78"/>
      <c r="AC469" s="78"/>
    </row>
    <row r="470" spans="1:29" ht="13.5" thickBot="1" x14ac:dyDescent="0.25">
      <c r="A470" s="76"/>
      <c r="B470" s="78"/>
      <c r="C470" s="78"/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78"/>
      <c r="P470" s="78"/>
      <c r="Q470" s="78"/>
      <c r="R470" s="78"/>
      <c r="S470" s="78"/>
      <c r="T470" s="78"/>
      <c r="U470" s="78"/>
      <c r="V470" s="78"/>
      <c r="W470" s="78"/>
      <c r="X470" s="78"/>
      <c r="Y470" s="78"/>
      <c r="Z470" s="78"/>
      <c r="AA470" s="78"/>
      <c r="AB470" s="78"/>
      <c r="AC470" s="78"/>
    </row>
    <row r="471" spans="1:29" ht="13.5" thickBot="1" x14ac:dyDescent="0.25">
      <c r="A471" s="76"/>
      <c r="B471" s="78"/>
      <c r="C471" s="78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78"/>
      <c r="P471" s="78"/>
      <c r="Q471" s="78"/>
      <c r="R471" s="78"/>
      <c r="S471" s="78"/>
      <c r="T471" s="78"/>
      <c r="U471" s="78"/>
      <c r="V471" s="78"/>
      <c r="W471" s="78"/>
      <c r="X471" s="78"/>
      <c r="Y471" s="78"/>
      <c r="Z471" s="78"/>
      <c r="AA471" s="78"/>
      <c r="AB471" s="78"/>
      <c r="AC471" s="78"/>
    </row>
    <row r="472" spans="1:29" ht="13.5" thickBot="1" x14ac:dyDescent="0.25">
      <c r="A472" s="76"/>
      <c r="B472" s="78"/>
      <c r="C472" s="78"/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8"/>
      <c r="P472" s="78"/>
      <c r="Q472" s="78"/>
      <c r="R472" s="78"/>
      <c r="S472" s="78"/>
      <c r="T472" s="78"/>
      <c r="U472" s="78"/>
      <c r="V472" s="78"/>
      <c r="W472" s="78"/>
      <c r="X472" s="78"/>
      <c r="Y472" s="78"/>
      <c r="Z472" s="78"/>
      <c r="AA472" s="78"/>
      <c r="AB472" s="78"/>
      <c r="AC472" s="78"/>
    </row>
    <row r="473" spans="1:29" ht="13.5" thickBot="1" x14ac:dyDescent="0.25">
      <c r="A473" s="76"/>
      <c r="B473" s="78"/>
      <c r="C473" s="78"/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  <c r="P473" s="78"/>
      <c r="Q473" s="78"/>
      <c r="R473" s="78"/>
      <c r="S473" s="78"/>
      <c r="T473" s="78"/>
      <c r="U473" s="78"/>
      <c r="V473" s="78"/>
      <c r="W473" s="78"/>
      <c r="X473" s="78"/>
      <c r="Y473" s="78"/>
      <c r="Z473" s="78"/>
      <c r="AA473" s="78"/>
      <c r="AB473" s="78"/>
      <c r="AC473" s="78"/>
    </row>
    <row r="474" spans="1:29" ht="13.5" thickBot="1" x14ac:dyDescent="0.25">
      <c r="A474" s="76"/>
      <c r="B474" s="78"/>
      <c r="C474" s="78"/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  <c r="P474" s="78"/>
      <c r="Q474" s="78"/>
      <c r="R474" s="78"/>
      <c r="S474" s="78"/>
      <c r="T474" s="78"/>
      <c r="U474" s="78"/>
      <c r="V474" s="78"/>
      <c r="W474" s="78"/>
      <c r="X474" s="78"/>
      <c r="Y474" s="78"/>
      <c r="Z474" s="78"/>
      <c r="AA474" s="78"/>
      <c r="AB474" s="78"/>
      <c r="AC474" s="78"/>
    </row>
    <row r="475" spans="1:29" ht="13.5" thickBot="1" x14ac:dyDescent="0.25">
      <c r="A475" s="76"/>
      <c r="B475" s="78"/>
      <c r="C475" s="78"/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78"/>
      <c r="P475" s="78"/>
      <c r="Q475" s="78"/>
      <c r="R475" s="78"/>
      <c r="S475" s="78"/>
      <c r="T475" s="78"/>
      <c r="U475" s="78"/>
      <c r="V475" s="78"/>
      <c r="W475" s="78"/>
      <c r="X475" s="78"/>
      <c r="Y475" s="78"/>
      <c r="Z475" s="78"/>
      <c r="AA475" s="78"/>
      <c r="AB475" s="78"/>
      <c r="AC475" s="78"/>
    </row>
    <row r="476" spans="1:29" ht="13.5" thickBot="1" x14ac:dyDescent="0.25">
      <c r="A476" s="76"/>
      <c r="B476" s="78"/>
      <c r="C476" s="78"/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8"/>
      <c r="P476" s="78"/>
      <c r="Q476" s="78"/>
      <c r="R476" s="78"/>
      <c r="S476" s="78"/>
      <c r="T476" s="78"/>
      <c r="U476" s="78"/>
      <c r="V476" s="78"/>
      <c r="W476" s="78"/>
      <c r="X476" s="78"/>
      <c r="Y476" s="78"/>
      <c r="Z476" s="78"/>
      <c r="AA476" s="78"/>
      <c r="AB476" s="78"/>
      <c r="AC476" s="78"/>
    </row>
    <row r="477" spans="1:29" ht="13.5" thickBot="1" x14ac:dyDescent="0.25">
      <c r="A477" s="76"/>
      <c r="B477" s="78"/>
      <c r="C477" s="78"/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78"/>
      <c r="P477" s="78"/>
      <c r="Q477" s="78"/>
      <c r="R477" s="78"/>
      <c r="S477" s="78"/>
      <c r="T477" s="78"/>
      <c r="U477" s="78"/>
      <c r="V477" s="78"/>
      <c r="W477" s="78"/>
      <c r="X477" s="78"/>
      <c r="Y477" s="78"/>
      <c r="Z477" s="78"/>
      <c r="AA477" s="78"/>
      <c r="AB477" s="78"/>
      <c r="AC477" s="78"/>
    </row>
    <row r="478" spans="1:29" ht="13.5" thickBot="1" x14ac:dyDescent="0.25">
      <c r="A478" s="76"/>
      <c r="B478" s="78"/>
      <c r="C478" s="78"/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78"/>
      <c r="P478" s="78"/>
      <c r="Q478" s="78"/>
      <c r="R478" s="78"/>
      <c r="S478" s="78"/>
      <c r="T478" s="78"/>
      <c r="U478" s="78"/>
      <c r="V478" s="78"/>
      <c r="W478" s="78"/>
      <c r="X478" s="78"/>
      <c r="Y478" s="78"/>
      <c r="Z478" s="78"/>
      <c r="AA478" s="78"/>
      <c r="AB478" s="78"/>
      <c r="AC478" s="78"/>
    </row>
    <row r="479" spans="1:29" ht="13.5" thickBot="1" x14ac:dyDescent="0.25">
      <c r="A479" s="76"/>
      <c r="B479" s="78"/>
      <c r="C479" s="78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  <c r="P479" s="78"/>
      <c r="Q479" s="78"/>
      <c r="R479" s="78"/>
      <c r="S479" s="78"/>
      <c r="T479" s="78"/>
      <c r="U479" s="78"/>
      <c r="V479" s="78"/>
      <c r="W479" s="78"/>
      <c r="X479" s="78"/>
      <c r="Y479" s="78"/>
      <c r="Z479" s="78"/>
      <c r="AA479" s="78"/>
      <c r="AB479" s="78"/>
      <c r="AC479" s="78"/>
    </row>
    <row r="480" spans="1:29" ht="13.5" thickBot="1" x14ac:dyDescent="0.25">
      <c r="A480" s="76"/>
      <c r="B480" s="78"/>
      <c r="C480" s="78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P480" s="78"/>
      <c r="Q480" s="78"/>
      <c r="R480" s="78"/>
      <c r="S480" s="78"/>
      <c r="T480" s="78"/>
      <c r="U480" s="78"/>
      <c r="V480" s="78"/>
      <c r="W480" s="78"/>
      <c r="X480" s="78"/>
      <c r="Y480" s="78"/>
      <c r="Z480" s="78"/>
      <c r="AA480" s="78"/>
      <c r="AB480" s="78"/>
      <c r="AC480" s="78"/>
    </row>
    <row r="481" spans="1:29" ht="13.5" thickBot="1" x14ac:dyDescent="0.25">
      <c r="A481" s="76"/>
      <c r="B481" s="78"/>
      <c r="C481" s="78"/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78"/>
      <c r="P481" s="78"/>
      <c r="Q481" s="78"/>
      <c r="R481" s="78"/>
      <c r="S481" s="78"/>
      <c r="T481" s="78"/>
      <c r="U481" s="78"/>
      <c r="V481" s="78"/>
      <c r="W481" s="78"/>
      <c r="X481" s="78"/>
      <c r="Y481" s="78"/>
      <c r="Z481" s="78"/>
      <c r="AA481" s="78"/>
      <c r="AB481" s="78"/>
      <c r="AC481" s="78"/>
    </row>
    <row r="482" spans="1:29" ht="13.5" thickBot="1" x14ac:dyDescent="0.25">
      <c r="A482" s="76"/>
      <c r="B482" s="78"/>
      <c r="C482" s="78"/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78"/>
      <c r="P482" s="78"/>
      <c r="Q482" s="78"/>
      <c r="R482" s="78"/>
      <c r="S482" s="78"/>
      <c r="T482" s="78"/>
      <c r="U482" s="78"/>
      <c r="V482" s="78"/>
      <c r="W482" s="78"/>
      <c r="X482" s="78"/>
      <c r="Y482" s="78"/>
      <c r="Z482" s="78"/>
      <c r="AA482" s="78"/>
      <c r="AB482" s="78"/>
      <c r="AC482" s="78"/>
    </row>
    <row r="483" spans="1:29" ht="13.5" thickBot="1" x14ac:dyDescent="0.25">
      <c r="A483" s="76"/>
      <c r="B483" s="78"/>
      <c r="C483" s="78"/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78"/>
      <c r="P483" s="78"/>
      <c r="Q483" s="78"/>
      <c r="R483" s="78"/>
      <c r="S483" s="78"/>
      <c r="T483" s="78"/>
      <c r="U483" s="78"/>
      <c r="V483" s="78"/>
      <c r="W483" s="78"/>
      <c r="X483" s="78"/>
      <c r="Y483" s="78"/>
      <c r="Z483" s="78"/>
      <c r="AA483" s="78"/>
      <c r="AB483" s="78"/>
      <c r="AC483" s="78"/>
    </row>
    <row r="484" spans="1:29" ht="13.5" thickBot="1" x14ac:dyDescent="0.25">
      <c r="A484" s="76"/>
      <c r="B484" s="78"/>
      <c r="C484" s="78"/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8"/>
      <c r="P484" s="78"/>
      <c r="Q484" s="78"/>
      <c r="R484" s="78"/>
      <c r="S484" s="78"/>
      <c r="T484" s="78"/>
      <c r="U484" s="78"/>
      <c r="V484" s="78"/>
      <c r="W484" s="78"/>
      <c r="X484" s="78"/>
      <c r="Y484" s="78"/>
      <c r="Z484" s="78"/>
      <c r="AA484" s="78"/>
      <c r="AB484" s="78"/>
      <c r="AC484" s="78"/>
    </row>
    <row r="485" spans="1:29" ht="13.5" thickBot="1" x14ac:dyDescent="0.25">
      <c r="A485" s="76"/>
      <c r="B485" s="78"/>
      <c r="C485" s="78"/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78"/>
      <c r="P485" s="78"/>
      <c r="Q485" s="78"/>
      <c r="R485" s="78"/>
      <c r="S485" s="78"/>
      <c r="T485" s="78"/>
      <c r="U485" s="78"/>
      <c r="V485" s="78"/>
      <c r="W485" s="78"/>
      <c r="X485" s="78"/>
      <c r="Y485" s="78"/>
      <c r="Z485" s="78"/>
      <c r="AA485" s="78"/>
      <c r="AB485" s="78"/>
      <c r="AC485" s="78"/>
    </row>
    <row r="486" spans="1:29" ht="13.5" thickBot="1" x14ac:dyDescent="0.25">
      <c r="A486" s="76"/>
      <c r="B486" s="78"/>
      <c r="C486" s="78"/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78"/>
      <c r="P486" s="78"/>
      <c r="Q486" s="78"/>
      <c r="R486" s="78"/>
      <c r="S486" s="78"/>
      <c r="T486" s="78"/>
      <c r="U486" s="78"/>
      <c r="V486" s="78"/>
      <c r="W486" s="78"/>
      <c r="X486" s="78"/>
      <c r="Y486" s="78"/>
      <c r="Z486" s="78"/>
      <c r="AA486" s="78"/>
      <c r="AB486" s="78"/>
      <c r="AC486" s="78"/>
    </row>
    <row r="487" spans="1:29" ht="13.5" thickBot="1" x14ac:dyDescent="0.25">
      <c r="A487" s="76"/>
      <c r="B487" s="78"/>
      <c r="C487" s="78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  <c r="P487" s="78"/>
      <c r="Q487" s="78"/>
      <c r="R487" s="78"/>
      <c r="S487" s="78"/>
      <c r="T487" s="78"/>
      <c r="U487" s="78"/>
      <c r="V487" s="78"/>
      <c r="W487" s="78"/>
      <c r="X487" s="78"/>
      <c r="Y487" s="78"/>
      <c r="Z487" s="78"/>
      <c r="AA487" s="78"/>
      <c r="AB487" s="78"/>
      <c r="AC487" s="78"/>
    </row>
    <row r="488" spans="1:29" ht="13.5" thickBot="1" x14ac:dyDescent="0.25">
      <c r="A488" s="76"/>
      <c r="B488" s="78"/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  <c r="P488" s="78"/>
      <c r="Q488" s="78"/>
      <c r="R488" s="78"/>
      <c r="S488" s="78"/>
      <c r="T488" s="78"/>
      <c r="U488" s="78"/>
      <c r="V488" s="78"/>
      <c r="W488" s="78"/>
      <c r="X488" s="78"/>
      <c r="Y488" s="78"/>
      <c r="Z488" s="78"/>
      <c r="AA488" s="78"/>
      <c r="AB488" s="78"/>
      <c r="AC488" s="78"/>
    </row>
    <row r="489" spans="1:29" ht="13.5" thickBot="1" x14ac:dyDescent="0.25">
      <c r="A489" s="76"/>
      <c r="B489" s="78"/>
      <c r="C489" s="78"/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78"/>
      <c r="P489" s="78"/>
      <c r="Q489" s="78"/>
      <c r="R489" s="78"/>
      <c r="S489" s="78"/>
      <c r="T489" s="78"/>
      <c r="U489" s="78"/>
      <c r="V489" s="78"/>
      <c r="W489" s="78"/>
      <c r="X489" s="78"/>
      <c r="Y489" s="78"/>
      <c r="Z489" s="78"/>
      <c r="AA489" s="78"/>
      <c r="AB489" s="78"/>
      <c r="AC489" s="78"/>
    </row>
    <row r="490" spans="1:29" ht="13.5" thickBot="1" x14ac:dyDescent="0.25">
      <c r="A490" s="76"/>
      <c r="B490" s="78"/>
      <c r="C490" s="78"/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78"/>
      <c r="P490" s="78"/>
      <c r="Q490" s="78"/>
      <c r="R490" s="78"/>
      <c r="S490" s="78"/>
      <c r="T490" s="78"/>
      <c r="U490" s="78"/>
      <c r="V490" s="78"/>
      <c r="W490" s="78"/>
      <c r="X490" s="78"/>
      <c r="Y490" s="78"/>
      <c r="Z490" s="78"/>
      <c r="AA490" s="78"/>
      <c r="AB490" s="78"/>
      <c r="AC490" s="78"/>
    </row>
    <row r="491" spans="1:29" ht="13.5" thickBot="1" x14ac:dyDescent="0.25">
      <c r="A491" s="76"/>
      <c r="B491" s="78"/>
      <c r="C491" s="78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78"/>
      <c r="P491" s="78"/>
      <c r="Q491" s="78"/>
      <c r="R491" s="78"/>
      <c r="S491" s="78"/>
      <c r="T491" s="78"/>
      <c r="U491" s="78"/>
      <c r="V491" s="78"/>
      <c r="W491" s="78"/>
      <c r="X491" s="78"/>
      <c r="Y491" s="78"/>
      <c r="Z491" s="78"/>
      <c r="AA491" s="78"/>
      <c r="AB491" s="78"/>
      <c r="AC491" s="78"/>
    </row>
    <row r="492" spans="1:29" ht="13.5" thickBot="1" x14ac:dyDescent="0.25">
      <c r="A492" s="76"/>
      <c r="B492" s="78"/>
      <c r="C492" s="78"/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78"/>
      <c r="P492" s="78"/>
      <c r="Q492" s="78"/>
      <c r="R492" s="78"/>
      <c r="S492" s="78"/>
      <c r="T492" s="78"/>
      <c r="U492" s="78"/>
      <c r="V492" s="78"/>
      <c r="W492" s="78"/>
      <c r="X492" s="78"/>
      <c r="Y492" s="78"/>
      <c r="Z492" s="78"/>
      <c r="AA492" s="78"/>
      <c r="AB492" s="78"/>
      <c r="AC492" s="78"/>
    </row>
    <row r="493" spans="1:29" ht="13.5" thickBot="1" x14ac:dyDescent="0.25">
      <c r="A493" s="76"/>
      <c r="B493" s="78"/>
      <c r="C493" s="78"/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78"/>
      <c r="P493" s="78"/>
      <c r="Q493" s="78"/>
      <c r="R493" s="78"/>
      <c r="S493" s="78"/>
      <c r="T493" s="78"/>
      <c r="U493" s="78"/>
      <c r="V493" s="78"/>
      <c r="W493" s="78"/>
      <c r="X493" s="78"/>
      <c r="Y493" s="78"/>
      <c r="Z493" s="78"/>
      <c r="AA493" s="78"/>
      <c r="AB493" s="78"/>
      <c r="AC493" s="78"/>
    </row>
    <row r="494" spans="1:29" ht="13.5" thickBot="1" x14ac:dyDescent="0.25">
      <c r="A494" s="76"/>
      <c r="B494" s="78"/>
      <c r="C494" s="78"/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78"/>
      <c r="P494" s="78"/>
      <c r="Q494" s="78"/>
      <c r="R494" s="78"/>
      <c r="S494" s="78"/>
      <c r="T494" s="78"/>
      <c r="U494" s="78"/>
      <c r="V494" s="78"/>
      <c r="W494" s="78"/>
      <c r="X494" s="78"/>
      <c r="Y494" s="78"/>
      <c r="Z494" s="78"/>
      <c r="AA494" s="78"/>
      <c r="AB494" s="78"/>
      <c r="AC494" s="78"/>
    </row>
    <row r="495" spans="1:29" ht="13.5" thickBot="1" x14ac:dyDescent="0.25">
      <c r="A495" s="76"/>
      <c r="B495" s="78"/>
      <c r="C495" s="78"/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78"/>
      <c r="P495" s="78"/>
      <c r="Q495" s="78"/>
      <c r="R495" s="78"/>
      <c r="S495" s="78"/>
      <c r="T495" s="78"/>
      <c r="U495" s="78"/>
      <c r="V495" s="78"/>
      <c r="W495" s="78"/>
      <c r="X495" s="78"/>
      <c r="Y495" s="78"/>
      <c r="Z495" s="78"/>
      <c r="AA495" s="78"/>
      <c r="AB495" s="78"/>
      <c r="AC495" s="78"/>
    </row>
    <row r="496" spans="1:29" ht="13.5" thickBot="1" x14ac:dyDescent="0.25">
      <c r="A496" s="76"/>
      <c r="B496" s="78"/>
      <c r="C496" s="78"/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78"/>
      <c r="P496" s="78"/>
      <c r="Q496" s="78"/>
      <c r="R496" s="78"/>
      <c r="S496" s="78"/>
      <c r="T496" s="78"/>
      <c r="U496" s="78"/>
      <c r="V496" s="78"/>
      <c r="W496" s="78"/>
      <c r="X496" s="78"/>
      <c r="Y496" s="78"/>
      <c r="Z496" s="78"/>
      <c r="AA496" s="78"/>
      <c r="AB496" s="78"/>
      <c r="AC496" s="78"/>
    </row>
    <row r="497" spans="1:29" ht="13.5" thickBot="1" x14ac:dyDescent="0.25">
      <c r="A497" s="76"/>
      <c r="B497" s="78"/>
      <c r="C497" s="78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  <c r="P497" s="78"/>
      <c r="Q497" s="78"/>
      <c r="R497" s="78"/>
      <c r="S497" s="78"/>
      <c r="T497" s="78"/>
      <c r="U497" s="78"/>
      <c r="V497" s="78"/>
      <c r="W497" s="78"/>
      <c r="X497" s="78"/>
      <c r="Y497" s="78"/>
      <c r="Z497" s="78"/>
      <c r="AA497" s="78"/>
      <c r="AB497" s="78"/>
      <c r="AC497" s="78"/>
    </row>
    <row r="498" spans="1:29" ht="13.5" thickBot="1" x14ac:dyDescent="0.25">
      <c r="A498" s="76"/>
      <c r="B498" s="78"/>
      <c r="C498" s="78"/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78"/>
      <c r="P498" s="78"/>
      <c r="Q498" s="78"/>
      <c r="R498" s="78"/>
      <c r="S498" s="78"/>
      <c r="T498" s="78"/>
      <c r="U498" s="78"/>
      <c r="V498" s="78"/>
      <c r="W498" s="78"/>
      <c r="X498" s="78"/>
      <c r="Y498" s="78"/>
      <c r="Z498" s="78"/>
      <c r="AA498" s="78"/>
      <c r="AB498" s="78"/>
      <c r="AC498" s="78"/>
    </row>
    <row r="499" spans="1:29" ht="13.5" thickBot="1" x14ac:dyDescent="0.25">
      <c r="A499" s="76"/>
      <c r="B499" s="78"/>
      <c r="C499" s="78"/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78"/>
      <c r="P499" s="78"/>
      <c r="Q499" s="78"/>
      <c r="R499" s="78"/>
      <c r="S499" s="78"/>
      <c r="T499" s="78"/>
      <c r="U499" s="78"/>
      <c r="V499" s="78"/>
      <c r="W499" s="78"/>
      <c r="X499" s="78"/>
      <c r="Y499" s="78"/>
      <c r="Z499" s="78"/>
      <c r="AA499" s="78"/>
      <c r="AB499" s="78"/>
      <c r="AC499" s="78"/>
    </row>
    <row r="500" spans="1:29" ht="13.5" thickBot="1" x14ac:dyDescent="0.25">
      <c r="A500" s="76"/>
      <c r="B500" s="78"/>
      <c r="C500" s="78"/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78"/>
      <c r="P500" s="78"/>
      <c r="Q500" s="78"/>
      <c r="R500" s="78"/>
      <c r="S500" s="78"/>
      <c r="T500" s="78"/>
      <c r="U500" s="78"/>
      <c r="V500" s="78"/>
      <c r="W500" s="78"/>
      <c r="X500" s="78"/>
      <c r="Y500" s="78"/>
      <c r="Z500" s="78"/>
      <c r="AA500" s="78"/>
      <c r="AB500" s="78"/>
      <c r="AC500" s="78"/>
    </row>
    <row r="501" spans="1:29" ht="13.5" thickBot="1" x14ac:dyDescent="0.25">
      <c r="A501" s="76"/>
      <c r="B501" s="78"/>
      <c r="C501" s="78"/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78"/>
      <c r="P501" s="78"/>
      <c r="Q501" s="78"/>
      <c r="R501" s="78"/>
      <c r="S501" s="78"/>
      <c r="T501" s="78"/>
      <c r="U501" s="78"/>
      <c r="V501" s="78"/>
      <c r="W501" s="78"/>
      <c r="X501" s="78"/>
      <c r="Y501" s="78"/>
      <c r="Z501" s="78"/>
      <c r="AA501" s="78"/>
      <c r="AB501" s="78"/>
      <c r="AC501" s="78"/>
    </row>
    <row r="502" spans="1:29" ht="13.5" thickBot="1" x14ac:dyDescent="0.25">
      <c r="A502" s="76"/>
      <c r="B502" s="78"/>
      <c r="C502" s="78"/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78"/>
      <c r="P502" s="78"/>
      <c r="Q502" s="78"/>
      <c r="R502" s="78"/>
      <c r="S502" s="78"/>
      <c r="T502" s="78"/>
      <c r="U502" s="78"/>
      <c r="V502" s="78"/>
      <c r="W502" s="78"/>
      <c r="X502" s="78"/>
      <c r="Y502" s="78"/>
      <c r="Z502" s="78"/>
      <c r="AA502" s="78"/>
      <c r="AB502" s="78"/>
      <c r="AC502" s="78"/>
    </row>
    <row r="503" spans="1:29" ht="13.5" thickBot="1" x14ac:dyDescent="0.25">
      <c r="A503" s="76"/>
      <c r="B503" s="78"/>
      <c r="C503" s="78"/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78"/>
      <c r="P503" s="78"/>
      <c r="Q503" s="78"/>
      <c r="R503" s="78"/>
      <c r="S503" s="78"/>
      <c r="T503" s="78"/>
      <c r="U503" s="78"/>
      <c r="V503" s="78"/>
      <c r="W503" s="78"/>
      <c r="X503" s="78"/>
      <c r="Y503" s="78"/>
      <c r="Z503" s="78"/>
      <c r="AA503" s="78"/>
      <c r="AB503" s="78"/>
      <c r="AC503" s="78"/>
    </row>
    <row r="504" spans="1:29" ht="13.5" thickBot="1" x14ac:dyDescent="0.25">
      <c r="A504" s="76"/>
      <c r="B504" s="78"/>
      <c r="C504" s="78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  <c r="P504" s="78"/>
      <c r="Q504" s="78"/>
      <c r="R504" s="78"/>
      <c r="S504" s="78"/>
      <c r="T504" s="78"/>
      <c r="U504" s="78"/>
      <c r="V504" s="78"/>
      <c r="W504" s="78"/>
      <c r="X504" s="78"/>
      <c r="Y504" s="78"/>
      <c r="Z504" s="78"/>
      <c r="AA504" s="78"/>
      <c r="AB504" s="78"/>
      <c r="AC504" s="78"/>
    </row>
    <row r="505" spans="1:29" ht="13.5" thickBot="1" x14ac:dyDescent="0.25">
      <c r="A505" s="76"/>
      <c r="B505" s="78"/>
      <c r="C505" s="78"/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78"/>
      <c r="P505" s="78"/>
      <c r="Q505" s="78"/>
      <c r="R505" s="78"/>
      <c r="S505" s="78"/>
      <c r="T505" s="78"/>
      <c r="U505" s="78"/>
      <c r="V505" s="78"/>
      <c r="W505" s="78"/>
      <c r="X505" s="78"/>
      <c r="Y505" s="78"/>
      <c r="Z505" s="78"/>
      <c r="AA505" s="78"/>
      <c r="AB505" s="78"/>
      <c r="AC505" s="78"/>
    </row>
    <row r="506" spans="1:29" ht="13.5" thickBot="1" x14ac:dyDescent="0.25">
      <c r="A506" s="76"/>
      <c r="B506" s="78"/>
      <c r="C506" s="78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  <c r="P506" s="78"/>
      <c r="Q506" s="78"/>
      <c r="R506" s="78"/>
      <c r="S506" s="78"/>
      <c r="T506" s="78"/>
      <c r="U506" s="78"/>
      <c r="V506" s="78"/>
      <c r="W506" s="78"/>
      <c r="X506" s="78"/>
      <c r="Y506" s="78"/>
      <c r="Z506" s="78"/>
      <c r="AA506" s="78"/>
      <c r="AB506" s="78"/>
      <c r="AC506" s="78"/>
    </row>
    <row r="507" spans="1:29" ht="13.5" thickBot="1" x14ac:dyDescent="0.25">
      <c r="A507" s="76"/>
      <c r="B507" s="78"/>
      <c r="C507" s="78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  <c r="P507" s="78"/>
      <c r="Q507" s="78"/>
      <c r="R507" s="78"/>
      <c r="S507" s="78"/>
      <c r="T507" s="78"/>
      <c r="U507" s="78"/>
      <c r="V507" s="78"/>
      <c r="W507" s="78"/>
      <c r="X507" s="78"/>
      <c r="Y507" s="78"/>
      <c r="Z507" s="78"/>
      <c r="AA507" s="78"/>
      <c r="AB507" s="78"/>
      <c r="AC507" s="78"/>
    </row>
    <row r="508" spans="1:29" ht="13.5" thickBot="1" x14ac:dyDescent="0.25">
      <c r="A508" s="76"/>
      <c r="B508" s="78"/>
      <c r="C508" s="78"/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78"/>
      <c r="P508" s="78"/>
      <c r="Q508" s="78"/>
      <c r="R508" s="78"/>
      <c r="S508" s="78"/>
      <c r="T508" s="78"/>
      <c r="U508" s="78"/>
      <c r="V508" s="78"/>
      <c r="W508" s="78"/>
      <c r="X508" s="78"/>
      <c r="Y508" s="78"/>
      <c r="Z508" s="78"/>
      <c r="AA508" s="78"/>
      <c r="AB508" s="78"/>
      <c r="AC508" s="78"/>
    </row>
    <row r="509" spans="1:29" ht="13.5" thickBot="1" x14ac:dyDescent="0.25">
      <c r="A509" s="76"/>
      <c r="B509" s="78"/>
      <c r="C509" s="78"/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78"/>
      <c r="P509" s="78"/>
      <c r="Q509" s="78"/>
      <c r="R509" s="78"/>
      <c r="S509" s="78"/>
      <c r="T509" s="78"/>
      <c r="U509" s="78"/>
      <c r="V509" s="78"/>
      <c r="W509" s="78"/>
      <c r="X509" s="78"/>
      <c r="Y509" s="78"/>
      <c r="Z509" s="78"/>
      <c r="AA509" s="78"/>
      <c r="AB509" s="78"/>
      <c r="AC509" s="78"/>
    </row>
    <row r="510" spans="1:29" ht="13.5" thickBot="1" x14ac:dyDescent="0.25">
      <c r="A510" s="76"/>
      <c r="B510" s="78"/>
      <c r="C510" s="78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  <c r="P510" s="78"/>
      <c r="Q510" s="78"/>
      <c r="R510" s="78"/>
      <c r="S510" s="78"/>
      <c r="T510" s="78"/>
      <c r="U510" s="78"/>
      <c r="V510" s="78"/>
      <c r="W510" s="78"/>
      <c r="X510" s="78"/>
      <c r="Y510" s="78"/>
      <c r="Z510" s="78"/>
      <c r="AA510" s="78"/>
      <c r="AB510" s="78"/>
      <c r="AC510" s="78"/>
    </row>
    <row r="511" spans="1:29" ht="13.5" thickBot="1" x14ac:dyDescent="0.25">
      <c r="A511" s="76"/>
      <c r="B511" s="78"/>
      <c r="C511" s="78"/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78"/>
      <c r="P511" s="78"/>
      <c r="Q511" s="78"/>
      <c r="R511" s="78"/>
      <c r="S511" s="78"/>
      <c r="T511" s="78"/>
      <c r="U511" s="78"/>
      <c r="V511" s="78"/>
      <c r="W511" s="78"/>
      <c r="X511" s="78"/>
      <c r="Y511" s="78"/>
      <c r="Z511" s="78"/>
      <c r="AA511" s="78"/>
      <c r="AB511" s="78"/>
      <c r="AC511" s="78"/>
    </row>
    <row r="512" spans="1:29" ht="13.5" thickBot="1" x14ac:dyDescent="0.25">
      <c r="A512" s="76"/>
      <c r="B512" s="78"/>
      <c r="C512" s="78"/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78"/>
      <c r="P512" s="78"/>
      <c r="Q512" s="78"/>
      <c r="R512" s="78"/>
      <c r="S512" s="78"/>
      <c r="T512" s="78"/>
      <c r="U512" s="78"/>
      <c r="V512" s="78"/>
      <c r="W512" s="78"/>
      <c r="X512" s="78"/>
      <c r="Y512" s="78"/>
      <c r="Z512" s="78"/>
      <c r="AA512" s="78"/>
      <c r="AB512" s="78"/>
      <c r="AC512" s="78"/>
    </row>
    <row r="513" spans="1:29" ht="13.5" thickBot="1" x14ac:dyDescent="0.25">
      <c r="A513" s="76"/>
      <c r="B513" s="78"/>
      <c r="C513" s="78"/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78"/>
      <c r="P513" s="78"/>
      <c r="Q513" s="78"/>
      <c r="R513" s="78"/>
      <c r="S513" s="78"/>
      <c r="T513" s="78"/>
      <c r="U513" s="78"/>
      <c r="V513" s="78"/>
      <c r="W513" s="78"/>
      <c r="X513" s="78"/>
      <c r="Y513" s="78"/>
      <c r="Z513" s="78"/>
      <c r="AA513" s="78"/>
      <c r="AB513" s="78"/>
      <c r="AC513" s="78"/>
    </row>
    <row r="514" spans="1:29" ht="13.5" thickBot="1" x14ac:dyDescent="0.25">
      <c r="A514" s="76"/>
      <c r="B514" s="78"/>
      <c r="C514" s="78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  <c r="P514" s="78"/>
      <c r="Q514" s="78"/>
      <c r="R514" s="78"/>
      <c r="S514" s="78"/>
      <c r="T514" s="78"/>
      <c r="U514" s="78"/>
      <c r="V514" s="78"/>
      <c r="W514" s="78"/>
      <c r="X514" s="78"/>
      <c r="Y514" s="78"/>
      <c r="Z514" s="78"/>
      <c r="AA514" s="78"/>
      <c r="AB514" s="78"/>
      <c r="AC514" s="78"/>
    </row>
    <row r="515" spans="1:29" ht="13.5" thickBot="1" x14ac:dyDescent="0.25">
      <c r="A515" s="76"/>
      <c r="B515" s="78"/>
      <c r="C515" s="78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  <c r="P515" s="78"/>
      <c r="Q515" s="78"/>
      <c r="R515" s="78"/>
      <c r="S515" s="78"/>
      <c r="T515" s="78"/>
      <c r="U515" s="78"/>
      <c r="V515" s="78"/>
      <c r="W515" s="78"/>
      <c r="X515" s="78"/>
      <c r="Y515" s="78"/>
      <c r="Z515" s="78"/>
      <c r="AA515" s="78"/>
      <c r="AB515" s="78"/>
      <c r="AC515" s="78"/>
    </row>
    <row r="516" spans="1:29" ht="13.5" thickBot="1" x14ac:dyDescent="0.25">
      <c r="A516" s="76"/>
      <c r="B516" s="78"/>
      <c r="C516" s="78"/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78"/>
      <c r="P516" s="78"/>
      <c r="Q516" s="78"/>
      <c r="R516" s="78"/>
      <c r="S516" s="78"/>
      <c r="T516" s="78"/>
      <c r="U516" s="78"/>
      <c r="V516" s="78"/>
      <c r="W516" s="78"/>
      <c r="X516" s="78"/>
      <c r="Y516" s="78"/>
      <c r="Z516" s="78"/>
      <c r="AA516" s="78"/>
      <c r="AB516" s="78"/>
      <c r="AC516" s="78"/>
    </row>
    <row r="517" spans="1:29" ht="13.5" thickBot="1" x14ac:dyDescent="0.25">
      <c r="A517" s="76"/>
      <c r="B517" s="78"/>
      <c r="C517" s="78"/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  <c r="P517" s="78"/>
      <c r="Q517" s="78"/>
      <c r="R517" s="78"/>
      <c r="S517" s="78"/>
      <c r="T517" s="78"/>
      <c r="U517" s="78"/>
      <c r="V517" s="78"/>
      <c r="W517" s="78"/>
      <c r="X517" s="78"/>
      <c r="Y517" s="78"/>
      <c r="Z517" s="78"/>
      <c r="AA517" s="78"/>
      <c r="AB517" s="78"/>
      <c r="AC517" s="78"/>
    </row>
    <row r="518" spans="1:29" ht="13.5" thickBot="1" x14ac:dyDescent="0.25">
      <c r="A518" s="76"/>
      <c r="B518" s="78"/>
      <c r="C518" s="78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78"/>
      <c r="P518" s="78"/>
      <c r="Q518" s="78"/>
      <c r="R518" s="78"/>
      <c r="S518" s="78"/>
      <c r="T518" s="78"/>
      <c r="U518" s="78"/>
      <c r="V518" s="78"/>
      <c r="W518" s="78"/>
      <c r="X518" s="78"/>
      <c r="Y518" s="78"/>
      <c r="Z518" s="78"/>
      <c r="AA518" s="78"/>
      <c r="AB518" s="78"/>
      <c r="AC518" s="78"/>
    </row>
    <row r="519" spans="1:29" ht="13.5" thickBot="1" x14ac:dyDescent="0.25">
      <c r="A519" s="76"/>
      <c r="B519" s="78"/>
      <c r="C519" s="78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  <c r="P519" s="78"/>
      <c r="Q519" s="78"/>
      <c r="R519" s="78"/>
      <c r="S519" s="78"/>
      <c r="T519" s="78"/>
      <c r="U519" s="78"/>
      <c r="V519" s="78"/>
      <c r="W519" s="78"/>
      <c r="X519" s="78"/>
      <c r="Y519" s="78"/>
      <c r="Z519" s="78"/>
      <c r="AA519" s="78"/>
      <c r="AB519" s="78"/>
      <c r="AC519" s="78"/>
    </row>
    <row r="520" spans="1:29" ht="13.5" thickBot="1" x14ac:dyDescent="0.25">
      <c r="A520" s="76"/>
      <c r="B520" s="78"/>
      <c r="C520" s="78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78"/>
      <c r="P520" s="78"/>
      <c r="Q520" s="78"/>
      <c r="R520" s="78"/>
      <c r="S520" s="78"/>
      <c r="T520" s="78"/>
      <c r="U520" s="78"/>
      <c r="V520" s="78"/>
      <c r="W520" s="78"/>
      <c r="X520" s="78"/>
      <c r="Y520" s="78"/>
      <c r="Z520" s="78"/>
      <c r="AA520" s="78"/>
      <c r="AB520" s="78"/>
      <c r="AC520" s="78"/>
    </row>
    <row r="521" spans="1:29" ht="13.5" thickBot="1" x14ac:dyDescent="0.25">
      <c r="A521" s="76"/>
      <c r="B521" s="78"/>
      <c r="C521" s="78"/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78"/>
      <c r="P521" s="78"/>
      <c r="Q521" s="78"/>
      <c r="R521" s="78"/>
      <c r="S521" s="78"/>
      <c r="T521" s="78"/>
      <c r="U521" s="78"/>
      <c r="V521" s="78"/>
      <c r="W521" s="78"/>
      <c r="X521" s="78"/>
      <c r="Y521" s="78"/>
      <c r="Z521" s="78"/>
      <c r="AA521" s="78"/>
      <c r="AB521" s="78"/>
      <c r="AC521" s="78"/>
    </row>
    <row r="522" spans="1:29" ht="13.5" thickBot="1" x14ac:dyDescent="0.25">
      <c r="A522" s="76"/>
      <c r="B522" s="78"/>
      <c r="C522" s="78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78"/>
      <c r="P522" s="78"/>
      <c r="Q522" s="78"/>
      <c r="R522" s="78"/>
      <c r="S522" s="78"/>
      <c r="T522" s="78"/>
      <c r="U522" s="78"/>
      <c r="V522" s="78"/>
      <c r="W522" s="78"/>
      <c r="X522" s="78"/>
      <c r="Y522" s="78"/>
      <c r="Z522" s="78"/>
      <c r="AA522" s="78"/>
      <c r="AB522" s="78"/>
      <c r="AC522" s="78"/>
    </row>
    <row r="523" spans="1:29" ht="13.5" thickBot="1" x14ac:dyDescent="0.25">
      <c r="A523" s="76"/>
      <c r="B523" s="78"/>
      <c r="C523" s="78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78"/>
      <c r="P523" s="78"/>
      <c r="Q523" s="78"/>
      <c r="R523" s="78"/>
      <c r="S523" s="78"/>
      <c r="T523" s="78"/>
      <c r="U523" s="78"/>
      <c r="V523" s="78"/>
      <c r="W523" s="78"/>
      <c r="X523" s="78"/>
      <c r="Y523" s="78"/>
      <c r="Z523" s="78"/>
      <c r="AA523" s="78"/>
      <c r="AB523" s="78"/>
      <c r="AC523" s="78"/>
    </row>
    <row r="524" spans="1:29" ht="13.5" thickBot="1" x14ac:dyDescent="0.25">
      <c r="A524" s="76"/>
      <c r="B524" s="78"/>
      <c r="C524" s="78"/>
      <c r="D524" s="78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78"/>
      <c r="P524" s="78"/>
      <c r="Q524" s="78"/>
      <c r="R524" s="78"/>
      <c r="S524" s="78"/>
      <c r="T524" s="78"/>
      <c r="U524" s="78"/>
      <c r="V524" s="78"/>
      <c r="W524" s="78"/>
      <c r="X524" s="78"/>
      <c r="Y524" s="78"/>
      <c r="Z524" s="78"/>
      <c r="AA524" s="78"/>
      <c r="AB524" s="78"/>
      <c r="AC524" s="78"/>
    </row>
    <row r="525" spans="1:29" ht="13.5" thickBot="1" x14ac:dyDescent="0.25">
      <c r="A525" s="76"/>
      <c r="B525" s="78"/>
      <c r="C525" s="78"/>
      <c r="D525" s="78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78"/>
      <c r="P525" s="78"/>
      <c r="Q525" s="78"/>
      <c r="R525" s="78"/>
      <c r="S525" s="78"/>
      <c r="T525" s="78"/>
      <c r="U525" s="78"/>
      <c r="V525" s="78"/>
      <c r="W525" s="78"/>
      <c r="X525" s="78"/>
      <c r="Y525" s="78"/>
      <c r="Z525" s="78"/>
      <c r="AA525" s="78"/>
      <c r="AB525" s="78"/>
      <c r="AC525" s="78"/>
    </row>
    <row r="526" spans="1:29" ht="13.5" thickBot="1" x14ac:dyDescent="0.25">
      <c r="A526" s="76"/>
      <c r="B526" s="78"/>
      <c r="C526" s="78"/>
      <c r="D526" s="78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8"/>
      <c r="P526" s="78"/>
      <c r="Q526" s="78"/>
      <c r="R526" s="78"/>
      <c r="S526" s="78"/>
      <c r="T526" s="78"/>
      <c r="U526" s="78"/>
      <c r="V526" s="78"/>
      <c r="W526" s="78"/>
      <c r="X526" s="78"/>
      <c r="Y526" s="78"/>
      <c r="Z526" s="78"/>
      <c r="AA526" s="78"/>
      <c r="AB526" s="78"/>
      <c r="AC526" s="78"/>
    </row>
    <row r="527" spans="1:29" ht="13.5" thickBot="1" x14ac:dyDescent="0.25">
      <c r="A527" s="76"/>
      <c r="B527" s="78"/>
      <c r="C527" s="78"/>
      <c r="D527" s="78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78"/>
      <c r="P527" s="78"/>
      <c r="Q527" s="78"/>
      <c r="R527" s="78"/>
      <c r="S527" s="78"/>
      <c r="T527" s="78"/>
      <c r="U527" s="78"/>
      <c r="V527" s="78"/>
      <c r="W527" s="78"/>
      <c r="X527" s="78"/>
      <c r="Y527" s="78"/>
      <c r="Z527" s="78"/>
      <c r="AA527" s="78"/>
      <c r="AB527" s="78"/>
      <c r="AC527" s="78"/>
    </row>
    <row r="528" spans="1:29" ht="13.5" thickBot="1" x14ac:dyDescent="0.25">
      <c r="A528" s="76"/>
      <c r="B528" s="78"/>
      <c r="C528" s="78"/>
      <c r="D528" s="78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78"/>
      <c r="P528" s="78"/>
      <c r="Q528" s="78"/>
      <c r="R528" s="78"/>
      <c r="S528" s="78"/>
      <c r="T528" s="78"/>
      <c r="U528" s="78"/>
      <c r="V528" s="78"/>
      <c r="W528" s="78"/>
      <c r="X528" s="78"/>
      <c r="Y528" s="78"/>
      <c r="Z528" s="78"/>
      <c r="AA528" s="78"/>
      <c r="AB528" s="78"/>
      <c r="AC528" s="78"/>
    </row>
    <row r="529" spans="1:29" ht="13.5" thickBot="1" x14ac:dyDescent="0.25">
      <c r="A529" s="76"/>
      <c r="B529" s="78"/>
      <c r="C529" s="78"/>
      <c r="D529" s="78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78"/>
      <c r="P529" s="78"/>
      <c r="Q529" s="78"/>
      <c r="R529" s="78"/>
      <c r="S529" s="78"/>
      <c r="T529" s="78"/>
      <c r="U529" s="78"/>
      <c r="V529" s="78"/>
      <c r="W529" s="78"/>
      <c r="X529" s="78"/>
      <c r="Y529" s="78"/>
      <c r="Z529" s="78"/>
      <c r="AA529" s="78"/>
      <c r="AB529" s="78"/>
      <c r="AC529" s="78"/>
    </row>
    <row r="530" spans="1:29" ht="13.5" thickBot="1" x14ac:dyDescent="0.25">
      <c r="A530" s="76"/>
      <c r="B530" s="78"/>
      <c r="C530" s="78"/>
      <c r="D530" s="78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8"/>
      <c r="P530" s="78"/>
      <c r="Q530" s="78"/>
      <c r="R530" s="78"/>
      <c r="S530" s="78"/>
      <c r="T530" s="78"/>
      <c r="U530" s="78"/>
      <c r="V530" s="78"/>
      <c r="W530" s="78"/>
      <c r="X530" s="78"/>
      <c r="Y530" s="78"/>
      <c r="Z530" s="78"/>
      <c r="AA530" s="78"/>
      <c r="AB530" s="78"/>
      <c r="AC530" s="78"/>
    </row>
    <row r="531" spans="1:29" ht="13.5" thickBot="1" x14ac:dyDescent="0.25">
      <c r="A531" s="76"/>
      <c r="B531" s="78"/>
      <c r="C531" s="78"/>
      <c r="D531" s="78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78"/>
      <c r="P531" s="78"/>
      <c r="Q531" s="78"/>
      <c r="R531" s="78"/>
      <c r="S531" s="78"/>
      <c r="T531" s="78"/>
      <c r="U531" s="78"/>
      <c r="V531" s="78"/>
      <c r="W531" s="78"/>
      <c r="X531" s="78"/>
      <c r="Y531" s="78"/>
      <c r="Z531" s="78"/>
      <c r="AA531" s="78"/>
      <c r="AB531" s="78"/>
      <c r="AC531" s="78"/>
    </row>
    <row r="532" spans="1:29" ht="13.5" thickBot="1" x14ac:dyDescent="0.25">
      <c r="A532" s="76"/>
      <c r="B532" s="78"/>
      <c r="C532" s="78"/>
      <c r="D532" s="78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78"/>
      <c r="P532" s="78"/>
      <c r="Q532" s="78"/>
      <c r="R532" s="78"/>
      <c r="S532" s="78"/>
      <c r="T532" s="78"/>
      <c r="U532" s="78"/>
      <c r="V532" s="78"/>
      <c r="W532" s="78"/>
      <c r="X532" s="78"/>
      <c r="Y532" s="78"/>
      <c r="Z532" s="78"/>
      <c r="AA532" s="78"/>
      <c r="AB532" s="78"/>
      <c r="AC532" s="78"/>
    </row>
    <row r="533" spans="1:29" ht="13.5" thickBot="1" x14ac:dyDescent="0.25">
      <c r="A533" s="76"/>
      <c r="B533" s="78"/>
      <c r="C533" s="78"/>
      <c r="D533" s="78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78"/>
      <c r="P533" s="78"/>
      <c r="Q533" s="78"/>
      <c r="R533" s="78"/>
      <c r="S533" s="78"/>
      <c r="T533" s="78"/>
      <c r="U533" s="78"/>
      <c r="V533" s="78"/>
      <c r="W533" s="78"/>
      <c r="X533" s="78"/>
      <c r="Y533" s="78"/>
      <c r="Z533" s="78"/>
      <c r="AA533" s="78"/>
      <c r="AB533" s="78"/>
      <c r="AC533" s="78"/>
    </row>
    <row r="534" spans="1:29" ht="13.5" thickBot="1" x14ac:dyDescent="0.25">
      <c r="A534" s="76"/>
      <c r="B534" s="78"/>
      <c r="C534" s="78"/>
      <c r="D534" s="78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8"/>
      <c r="P534" s="78"/>
      <c r="Q534" s="78"/>
      <c r="R534" s="78"/>
      <c r="S534" s="78"/>
      <c r="T534" s="78"/>
      <c r="U534" s="78"/>
      <c r="V534" s="78"/>
      <c r="W534" s="78"/>
      <c r="X534" s="78"/>
      <c r="Y534" s="78"/>
      <c r="Z534" s="78"/>
      <c r="AA534" s="78"/>
      <c r="AB534" s="78"/>
      <c r="AC534" s="78"/>
    </row>
    <row r="535" spans="1:29" ht="13.5" thickBot="1" x14ac:dyDescent="0.25">
      <c r="A535" s="76"/>
      <c r="B535" s="78"/>
      <c r="C535" s="78"/>
      <c r="D535" s="78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78"/>
      <c r="P535" s="78"/>
      <c r="Q535" s="78"/>
      <c r="R535" s="78"/>
      <c r="S535" s="78"/>
      <c r="T535" s="78"/>
      <c r="U535" s="78"/>
      <c r="V535" s="78"/>
      <c r="W535" s="78"/>
      <c r="X535" s="78"/>
      <c r="Y535" s="78"/>
      <c r="Z535" s="78"/>
      <c r="AA535" s="78"/>
      <c r="AB535" s="78"/>
      <c r="AC535" s="78"/>
    </row>
    <row r="536" spans="1:29" ht="13.5" thickBot="1" x14ac:dyDescent="0.25">
      <c r="A536" s="76"/>
      <c r="B536" s="78"/>
      <c r="C536" s="78"/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78"/>
      <c r="P536" s="78"/>
      <c r="Q536" s="78"/>
      <c r="R536" s="78"/>
      <c r="S536" s="78"/>
      <c r="T536" s="78"/>
      <c r="U536" s="78"/>
      <c r="V536" s="78"/>
      <c r="W536" s="78"/>
      <c r="X536" s="78"/>
      <c r="Y536" s="78"/>
      <c r="Z536" s="78"/>
      <c r="AA536" s="78"/>
      <c r="AB536" s="78"/>
      <c r="AC536" s="78"/>
    </row>
    <row r="537" spans="1:29" ht="13.5" thickBot="1" x14ac:dyDescent="0.25">
      <c r="A537" s="76"/>
      <c r="B537" s="78"/>
      <c r="C537" s="78"/>
      <c r="D537" s="78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78"/>
      <c r="P537" s="78"/>
      <c r="Q537" s="78"/>
      <c r="R537" s="78"/>
      <c r="S537" s="78"/>
      <c r="T537" s="78"/>
      <c r="U537" s="78"/>
      <c r="V537" s="78"/>
      <c r="W537" s="78"/>
      <c r="X537" s="78"/>
      <c r="Y537" s="78"/>
      <c r="Z537" s="78"/>
      <c r="AA537" s="78"/>
      <c r="AB537" s="78"/>
      <c r="AC537" s="78"/>
    </row>
    <row r="538" spans="1:29" ht="13.5" thickBot="1" x14ac:dyDescent="0.25">
      <c r="A538" s="76"/>
      <c r="B538" s="78"/>
      <c r="C538" s="78"/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8"/>
      <c r="P538" s="78"/>
      <c r="Q538" s="78"/>
      <c r="R538" s="78"/>
      <c r="S538" s="78"/>
      <c r="T538" s="78"/>
      <c r="U538" s="78"/>
      <c r="V538" s="78"/>
      <c r="W538" s="78"/>
      <c r="X538" s="78"/>
      <c r="Y538" s="78"/>
      <c r="Z538" s="78"/>
      <c r="AA538" s="78"/>
      <c r="AB538" s="78"/>
      <c r="AC538" s="78"/>
    </row>
    <row r="539" spans="1:29" ht="13.5" thickBot="1" x14ac:dyDescent="0.25">
      <c r="A539" s="76"/>
      <c r="B539" s="78"/>
      <c r="C539" s="78"/>
      <c r="D539" s="78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78"/>
      <c r="P539" s="78"/>
      <c r="Q539" s="78"/>
      <c r="R539" s="78"/>
      <c r="S539" s="78"/>
      <c r="T539" s="78"/>
      <c r="U539" s="78"/>
      <c r="V539" s="78"/>
      <c r="W539" s="78"/>
      <c r="X539" s="78"/>
      <c r="Y539" s="78"/>
      <c r="Z539" s="78"/>
      <c r="AA539" s="78"/>
      <c r="AB539" s="78"/>
      <c r="AC539" s="78"/>
    </row>
    <row r="540" spans="1:29" ht="13.5" thickBot="1" x14ac:dyDescent="0.25">
      <c r="A540" s="76"/>
      <c r="B540" s="78"/>
      <c r="C540" s="78"/>
      <c r="D540" s="78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78"/>
      <c r="P540" s="78"/>
      <c r="Q540" s="78"/>
      <c r="R540" s="78"/>
      <c r="S540" s="78"/>
      <c r="T540" s="78"/>
      <c r="U540" s="78"/>
      <c r="V540" s="78"/>
      <c r="W540" s="78"/>
      <c r="X540" s="78"/>
      <c r="Y540" s="78"/>
      <c r="Z540" s="78"/>
      <c r="AA540" s="78"/>
      <c r="AB540" s="78"/>
      <c r="AC540" s="78"/>
    </row>
    <row r="541" spans="1:29" ht="13.5" thickBot="1" x14ac:dyDescent="0.25">
      <c r="A541" s="76"/>
      <c r="B541" s="78"/>
      <c r="C541" s="78"/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78"/>
      <c r="P541" s="78"/>
      <c r="Q541" s="78"/>
      <c r="R541" s="78"/>
      <c r="S541" s="78"/>
      <c r="T541" s="78"/>
      <c r="U541" s="78"/>
      <c r="V541" s="78"/>
      <c r="W541" s="78"/>
      <c r="X541" s="78"/>
      <c r="Y541" s="78"/>
      <c r="Z541" s="78"/>
      <c r="AA541" s="78"/>
      <c r="AB541" s="78"/>
      <c r="AC541" s="78"/>
    </row>
    <row r="542" spans="1:29" ht="13.5" thickBot="1" x14ac:dyDescent="0.25">
      <c r="A542" s="76"/>
      <c r="B542" s="78"/>
      <c r="C542" s="78"/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8"/>
      <c r="P542" s="78"/>
      <c r="Q542" s="78"/>
      <c r="R542" s="78"/>
      <c r="S542" s="78"/>
      <c r="T542" s="78"/>
      <c r="U542" s="78"/>
      <c r="V542" s="78"/>
      <c r="W542" s="78"/>
      <c r="X542" s="78"/>
      <c r="Y542" s="78"/>
      <c r="Z542" s="78"/>
      <c r="AA542" s="78"/>
      <c r="AB542" s="78"/>
      <c r="AC542" s="78"/>
    </row>
    <row r="543" spans="1:29" ht="13.5" thickBot="1" x14ac:dyDescent="0.25">
      <c r="A543" s="76"/>
      <c r="B543" s="78"/>
      <c r="C543" s="78"/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78"/>
      <c r="P543" s="78"/>
      <c r="Q543" s="78"/>
      <c r="R543" s="78"/>
      <c r="S543" s="78"/>
      <c r="T543" s="78"/>
      <c r="U543" s="78"/>
      <c r="V543" s="78"/>
      <c r="W543" s="78"/>
      <c r="X543" s="78"/>
      <c r="Y543" s="78"/>
      <c r="Z543" s="78"/>
      <c r="AA543" s="78"/>
      <c r="AB543" s="78"/>
      <c r="AC543" s="78"/>
    </row>
    <row r="544" spans="1:29" ht="13.5" thickBot="1" x14ac:dyDescent="0.25">
      <c r="A544" s="76"/>
      <c r="B544" s="78"/>
      <c r="C544" s="78"/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78"/>
      <c r="P544" s="78"/>
      <c r="Q544" s="78"/>
      <c r="R544" s="78"/>
      <c r="S544" s="78"/>
      <c r="T544" s="78"/>
      <c r="U544" s="78"/>
      <c r="V544" s="78"/>
      <c r="W544" s="78"/>
      <c r="X544" s="78"/>
      <c r="Y544" s="78"/>
      <c r="Z544" s="78"/>
      <c r="AA544" s="78"/>
      <c r="AB544" s="78"/>
      <c r="AC544" s="78"/>
    </row>
    <row r="545" spans="1:29" ht="13.5" thickBot="1" x14ac:dyDescent="0.25">
      <c r="A545" s="76"/>
      <c r="B545" s="78"/>
      <c r="C545" s="78"/>
      <c r="D545" s="78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78"/>
      <c r="P545" s="78"/>
      <c r="Q545" s="78"/>
      <c r="R545" s="78"/>
      <c r="S545" s="78"/>
      <c r="T545" s="78"/>
      <c r="U545" s="78"/>
      <c r="V545" s="78"/>
      <c r="W545" s="78"/>
      <c r="X545" s="78"/>
      <c r="Y545" s="78"/>
      <c r="Z545" s="78"/>
      <c r="AA545" s="78"/>
      <c r="AB545" s="78"/>
      <c r="AC545" s="78"/>
    </row>
    <row r="546" spans="1:29" ht="13.5" thickBot="1" x14ac:dyDescent="0.25">
      <c r="A546" s="76"/>
      <c r="B546" s="78"/>
      <c r="C546" s="78"/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8"/>
      <c r="P546" s="78"/>
      <c r="Q546" s="78"/>
      <c r="R546" s="78"/>
      <c r="S546" s="78"/>
      <c r="T546" s="78"/>
      <c r="U546" s="78"/>
      <c r="V546" s="78"/>
      <c r="W546" s="78"/>
      <c r="X546" s="78"/>
      <c r="Y546" s="78"/>
      <c r="Z546" s="78"/>
      <c r="AA546" s="78"/>
      <c r="AB546" s="78"/>
      <c r="AC546" s="78"/>
    </row>
    <row r="547" spans="1:29" ht="13.5" thickBot="1" x14ac:dyDescent="0.25">
      <c r="A547" s="76"/>
      <c r="B547" s="78"/>
      <c r="C547" s="78"/>
      <c r="D547" s="78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78"/>
      <c r="P547" s="78"/>
      <c r="Q547" s="78"/>
      <c r="R547" s="78"/>
      <c r="S547" s="78"/>
      <c r="T547" s="78"/>
      <c r="U547" s="78"/>
      <c r="V547" s="78"/>
      <c r="W547" s="78"/>
      <c r="X547" s="78"/>
      <c r="Y547" s="78"/>
      <c r="Z547" s="78"/>
      <c r="AA547" s="78"/>
      <c r="AB547" s="78"/>
      <c r="AC547" s="78"/>
    </row>
    <row r="548" spans="1:29" ht="13.5" thickBot="1" x14ac:dyDescent="0.25">
      <c r="A548" s="76"/>
      <c r="B548" s="78"/>
      <c r="C548" s="78"/>
      <c r="D548" s="78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78"/>
      <c r="P548" s="78"/>
      <c r="Q548" s="78"/>
      <c r="R548" s="78"/>
      <c r="S548" s="78"/>
      <c r="T548" s="78"/>
      <c r="U548" s="78"/>
      <c r="V548" s="78"/>
      <c r="W548" s="78"/>
      <c r="X548" s="78"/>
      <c r="Y548" s="78"/>
      <c r="Z548" s="78"/>
      <c r="AA548" s="78"/>
      <c r="AB548" s="78"/>
      <c r="AC548" s="78"/>
    </row>
    <row r="549" spans="1:29" ht="13.5" thickBot="1" x14ac:dyDescent="0.25">
      <c r="A549" s="76"/>
      <c r="B549" s="78"/>
      <c r="C549" s="78"/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78"/>
      <c r="P549" s="78"/>
      <c r="Q549" s="78"/>
      <c r="R549" s="78"/>
      <c r="S549" s="78"/>
      <c r="T549" s="78"/>
      <c r="U549" s="78"/>
      <c r="V549" s="78"/>
      <c r="W549" s="78"/>
      <c r="X549" s="78"/>
      <c r="Y549" s="78"/>
      <c r="Z549" s="78"/>
      <c r="AA549" s="78"/>
      <c r="AB549" s="78"/>
      <c r="AC549" s="78"/>
    </row>
    <row r="550" spans="1:29" ht="13.5" thickBot="1" x14ac:dyDescent="0.25">
      <c r="A550" s="76"/>
      <c r="B550" s="78"/>
      <c r="C550" s="78"/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8"/>
      <c r="P550" s="78"/>
      <c r="Q550" s="78"/>
      <c r="R550" s="78"/>
      <c r="S550" s="78"/>
      <c r="T550" s="78"/>
      <c r="U550" s="78"/>
      <c r="V550" s="78"/>
      <c r="W550" s="78"/>
      <c r="X550" s="78"/>
      <c r="Y550" s="78"/>
      <c r="Z550" s="78"/>
      <c r="AA550" s="78"/>
      <c r="AB550" s="78"/>
      <c r="AC550" s="78"/>
    </row>
    <row r="551" spans="1:29" ht="13.5" thickBot="1" x14ac:dyDescent="0.25">
      <c r="A551" s="76"/>
      <c r="B551" s="78"/>
      <c r="C551" s="78"/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78"/>
      <c r="P551" s="78"/>
      <c r="Q551" s="78"/>
      <c r="R551" s="78"/>
      <c r="S551" s="78"/>
      <c r="T551" s="78"/>
      <c r="U551" s="78"/>
      <c r="V551" s="78"/>
      <c r="W551" s="78"/>
      <c r="X551" s="78"/>
      <c r="Y551" s="78"/>
      <c r="Z551" s="78"/>
      <c r="AA551" s="78"/>
      <c r="AB551" s="78"/>
      <c r="AC551" s="78"/>
    </row>
    <row r="552" spans="1:29" ht="13.5" thickBot="1" x14ac:dyDescent="0.25">
      <c r="A552" s="76"/>
      <c r="B552" s="78"/>
      <c r="C552" s="78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  <c r="P552" s="78"/>
      <c r="Q552" s="78"/>
      <c r="R552" s="78"/>
      <c r="S552" s="78"/>
      <c r="T552" s="78"/>
      <c r="U552" s="78"/>
      <c r="V552" s="78"/>
      <c r="W552" s="78"/>
      <c r="X552" s="78"/>
      <c r="Y552" s="78"/>
      <c r="Z552" s="78"/>
      <c r="AA552" s="78"/>
      <c r="AB552" s="78"/>
      <c r="AC552" s="78"/>
    </row>
    <row r="553" spans="1:29" ht="13.5" thickBot="1" x14ac:dyDescent="0.25">
      <c r="A553" s="76"/>
      <c r="B553" s="78"/>
      <c r="C553" s="78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  <c r="P553" s="78"/>
      <c r="Q553" s="78"/>
      <c r="R553" s="78"/>
      <c r="S553" s="78"/>
      <c r="T553" s="78"/>
      <c r="U553" s="78"/>
      <c r="V553" s="78"/>
      <c r="W553" s="78"/>
      <c r="X553" s="78"/>
      <c r="Y553" s="78"/>
      <c r="Z553" s="78"/>
      <c r="AA553" s="78"/>
      <c r="AB553" s="78"/>
      <c r="AC553" s="78"/>
    </row>
    <row r="554" spans="1:29" ht="13.5" thickBot="1" x14ac:dyDescent="0.25">
      <c r="A554" s="76"/>
      <c r="B554" s="78"/>
      <c r="C554" s="78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  <c r="P554" s="78"/>
      <c r="Q554" s="78"/>
      <c r="R554" s="78"/>
      <c r="S554" s="78"/>
      <c r="T554" s="78"/>
      <c r="U554" s="78"/>
      <c r="V554" s="78"/>
      <c r="W554" s="78"/>
      <c r="X554" s="78"/>
      <c r="Y554" s="78"/>
      <c r="Z554" s="78"/>
      <c r="AA554" s="78"/>
      <c r="AB554" s="78"/>
      <c r="AC554" s="78"/>
    </row>
    <row r="555" spans="1:29" ht="13.5" thickBot="1" x14ac:dyDescent="0.25">
      <c r="A555" s="76"/>
      <c r="B555" s="78"/>
      <c r="C555" s="78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P555" s="78"/>
      <c r="Q555" s="78"/>
      <c r="R555" s="78"/>
      <c r="S555" s="78"/>
      <c r="T555" s="78"/>
      <c r="U555" s="78"/>
      <c r="V555" s="78"/>
      <c r="W555" s="78"/>
      <c r="X555" s="78"/>
      <c r="Y555" s="78"/>
      <c r="Z555" s="78"/>
      <c r="AA555" s="78"/>
      <c r="AB555" s="78"/>
      <c r="AC555" s="78"/>
    </row>
    <row r="556" spans="1:29" ht="13.5" thickBot="1" x14ac:dyDescent="0.25">
      <c r="A556" s="76"/>
      <c r="B556" s="78"/>
      <c r="C556" s="78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  <c r="P556" s="78"/>
      <c r="Q556" s="78"/>
      <c r="R556" s="78"/>
      <c r="S556" s="78"/>
      <c r="T556" s="78"/>
      <c r="U556" s="78"/>
      <c r="V556" s="78"/>
      <c r="W556" s="78"/>
      <c r="X556" s="78"/>
      <c r="Y556" s="78"/>
      <c r="Z556" s="78"/>
      <c r="AA556" s="78"/>
      <c r="AB556" s="78"/>
      <c r="AC556" s="78"/>
    </row>
    <row r="557" spans="1:29" ht="13.5" thickBot="1" x14ac:dyDescent="0.25">
      <c r="A557" s="76"/>
      <c r="B557" s="78"/>
      <c r="C557" s="78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  <c r="P557" s="78"/>
      <c r="Q557" s="78"/>
      <c r="R557" s="78"/>
      <c r="S557" s="78"/>
      <c r="T557" s="78"/>
      <c r="U557" s="78"/>
      <c r="V557" s="78"/>
      <c r="W557" s="78"/>
      <c r="X557" s="78"/>
      <c r="Y557" s="78"/>
      <c r="Z557" s="78"/>
      <c r="AA557" s="78"/>
      <c r="AB557" s="78"/>
      <c r="AC557" s="78"/>
    </row>
    <row r="558" spans="1:29" ht="13.5" thickBot="1" x14ac:dyDescent="0.25">
      <c r="A558" s="76"/>
      <c r="B558" s="78"/>
      <c r="C558" s="78"/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8"/>
      <c r="P558" s="78"/>
      <c r="Q558" s="78"/>
      <c r="R558" s="78"/>
      <c r="S558" s="78"/>
      <c r="T558" s="78"/>
      <c r="U558" s="78"/>
      <c r="V558" s="78"/>
      <c r="W558" s="78"/>
      <c r="X558" s="78"/>
      <c r="Y558" s="78"/>
      <c r="Z558" s="78"/>
      <c r="AA558" s="78"/>
      <c r="AB558" s="78"/>
      <c r="AC558" s="78"/>
    </row>
    <row r="559" spans="1:29" ht="13.5" thickBot="1" x14ac:dyDescent="0.25">
      <c r="A559" s="76"/>
      <c r="B559" s="78"/>
      <c r="C559" s="78"/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78"/>
      <c r="P559" s="78"/>
      <c r="Q559" s="78"/>
      <c r="R559" s="78"/>
      <c r="S559" s="78"/>
      <c r="T559" s="78"/>
      <c r="U559" s="78"/>
      <c r="V559" s="78"/>
      <c r="W559" s="78"/>
      <c r="X559" s="78"/>
      <c r="Y559" s="78"/>
      <c r="Z559" s="78"/>
      <c r="AA559" s="78"/>
      <c r="AB559" s="78"/>
      <c r="AC559" s="78"/>
    </row>
    <row r="560" spans="1:29" ht="13.5" thickBot="1" x14ac:dyDescent="0.25">
      <c r="A560" s="76"/>
      <c r="B560" s="78"/>
      <c r="C560" s="78"/>
      <c r="D560" s="78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78"/>
      <c r="P560" s="78"/>
      <c r="Q560" s="78"/>
      <c r="R560" s="78"/>
      <c r="S560" s="78"/>
      <c r="T560" s="78"/>
      <c r="U560" s="78"/>
      <c r="V560" s="78"/>
      <c r="W560" s="78"/>
      <c r="X560" s="78"/>
      <c r="Y560" s="78"/>
      <c r="Z560" s="78"/>
      <c r="AA560" s="78"/>
      <c r="AB560" s="78"/>
      <c r="AC560" s="78"/>
    </row>
    <row r="561" spans="1:29" ht="13.5" thickBot="1" x14ac:dyDescent="0.25">
      <c r="A561" s="76"/>
      <c r="B561" s="78"/>
      <c r="C561" s="78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  <c r="P561" s="78"/>
      <c r="Q561" s="78"/>
      <c r="R561" s="78"/>
      <c r="S561" s="78"/>
      <c r="T561" s="78"/>
      <c r="U561" s="78"/>
      <c r="V561" s="78"/>
      <c r="W561" s="78"/>
      <c r="X561" s="78"/>
      <c r="Y561" s="78"/>
      <c r="Z561" s="78"/>
      <c r="AA561" s="78"/>
      <c r="AB561" s="78"/>
      <c r="AC561" s="78"/>
    </row>
    <row r="562" spans="1:29" ht="13.5" thickBot="1" x14ac:dyDescent="0.25">
      <c r="A562" s="76"/>
      <c r="B562" s="78"/>
      <c r="C562" s="78"/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8"/>
      <c r="P562" s="78"/>
      <c r="Q562" s="78"/>
      <c r="R562" s="78"/>
      <c r="S562" s="78"/>
      <c r="T562" s="78"/>
      <c r="U562" s="78"/>
      <c r="V562" s="78"/>
      <c r="W562" s="78"/>
      <c r="X562" s="78"/>
      <c r="Y562" s="78"/>
      <c r="Z562" s="78"/>
      <c r="AA562" s="78"/>
      <c r="AB562" s="78"/>
      <c r="AC562" s="78"/>
    </row>
    <row r="563" spans="1:29" ht="13.5" thickBot="1" x14ac:dyDescent="0.25">
      <c r="A563" s="76"/>
      <c r="B563" s="78"/>
      <c r="C563" s="78"/>
      <c r="D563" s="78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78"/>
      <c r="P563" s="78"/>
      <c r="Q563" s="78"/>
      <c r="R563" s="78"/>
      <c r="S563" s="78"/>
      <c r="T563" s="78"/>
      <c r="U563" s="78"/>
      <c r="V563" s="78"/>
      <c r="W563" s="78"/>
      <c r="X563" s="78"/>
      <c r="Y563" s="78"/>
      <c r="Z563" s="78"/>
      <c r="AA563" s="78"/>
      <c r="AB563" s="78"/>
      <c r="AC563" s="78"/>
    </row>
    <row r="564" spans="1:29" ht="13.5" thickBot="1" x14ac:dyDescent="0.25">
      <c r="A564" s="76"/>
      <c r="B564" s="78"/>
      <c r="C564" s="78"/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78"/>
      <c r="P564" s="78"/>
      <c r="Q564" s="78"/>
      <c r="R564" s="78"/>
      <c r="S564" s="78"/>
      <c r="T564" s="78"/>
      <c r="U564" s="78"/>
      <c r="V564" s="78"/>
      <c r="W564" s="78"/>
      <c r="X564" s="78"/>
      <c r="Y564" s="78"/>
      <c r="Z564" s="78"/>
      <c r="AA564" s="78"/>
      <c r="AB564" s="78"/>
      <c r="AC564" s="78"/>
    </row>
    <row r="565" spans="1:29" ht="13.5" thickBot="1" x14ac:dyDescent="0.25">
      <c r="A565" s="76"/>
      <c r="B565" s="78"/>
      <c r="C565" s="78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  <c r="P565" s="78"/>
      <c r="Q565" s="78"/>
      <c r="R565" s="78"/>
      <c r="S565" s="78"/>
      <c r="T565" s="78"/>
      <c r="U565" s="78"/>
      <c r="V565" s="78"/>
      <c r="W565" s="78"/>
      <c r="X565" s="78"/>
      <c r="Y565" s="78"/>
      <c r="Z565" s="78"/>
      <c r="AA565" s="78"/>
      <c r="AB565" s="78"/>
      <c r="AC565" s="78"/>
    </row>
    <row r="566" spans="1:29" ht="13.5" thickBot="1" x14ac:dyDescent="0.25">
      <c r="A566" s="76"/>
      <c r="B566" s="78"/>
      <c r="C566" s="78"/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8"/>
      <c r="P566" s="78"/>
      <c r="Q566" s="78"/>
      <c r="R566" s="78"/>
      <c r="S566" s="78"/>
      <c r="T566" s="78"/>
      <c r="U566" s="78"/>
      <c r="V566" s="78"/>
      <c r="W566" s="78"/>
      <c r="X566" s="78"/>
      <c r="Y566" s="78"/>
      <c r="Z566" s="78"/>
      <c r="AA566" s="78"/>
      <c r="AB566" s="78"/>
      <c r="AC566" s="78"/>
    </row>
    <row r="567" spans="1:29" ht="13.5" thickBot="1" x14ac:dyDescent="0.25">
      <c r="A567" s="76"/>
      <c r="B567" s="78"/>
      <c r="C567" s="78"/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78"/>
      <c r="P567" s="78"/>
      <c r="Q567" s="78"/>
      <c r="R567" s="78"/>
      <c r="S567" s="78"/>
      <c r="T567" s="78"/>
      <c r="U567" s="78"/>
      <c r="V567" s="78"/>
      <c r="W567" s="78"/>
      <c r="X567" s="78"/>
      <c r="Y567" s="78"/>
      <c r="Z567" s="78"/>
      <c r="AA567" s="78"/>
      <c r="AB567" s="78"/>
      <c r="AC567" s="78"/>
    </row>
    <row r="568" spans="1:29" ht="13.5" thickBot="1" x14ac:dyDescent="0.25">
      <c r="A568" s="76"/>
      <c r="B568" s="78"/>
      <c r="C568" s="78"/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78"/>
      <c r="P568" s="78"/>
      <c r="Q568" s="78"/>
      <c r="R568" s="78"/>
      <c r="S568" s="78"/>
      <c r="T568" s="78"/>
      <c r="U568" s="78"/>
      <c r="V568" s="78"/>
      <c r="W568" s="78"/>
      <c r="X568" s="78"/>
      <c r="Y568" s="78"/>
      <c r="Z568" s="78"/>
      <c r="AA568" s="78"/>
      <c r="AB568" s="78"/>
      <c r="AC568" s="78"/>
    </row>
    <row r="569" spans="1:29" ht="13.5" thickBot="1" x14ac:dyDescent="0.25">
      <c r="A569" s="76"/>
      <c r="B569" s="78"/>
      <c r="C569" s="78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  <c r="P569" s="78"/>
      <c r="Q569" s="78"/>
      <c r="R569" s="78"/>
      <c r="S569" s="78"/>
      <c r="T569" s="78"/>
      <c r="U569" s="78"/>
      <c r="V569" s="78"/>
      <c r="W569" s="78"/>
      <c r="X569" s="78"/>
      <c r="Y569" s="78"/>
      <c r="Z569" s="78"/>
      <c r="AA569" s="78"/>
      <c r="AB569" s="78"/>
      <c r="AC569" s="78"/>
    </row>
    <row r="570" spans="1:29" ht="13.5" thickBot="1" x14ac:dyDescent="0.25">
      <c r="A570" s="76"/>
      <c r="B570" s="78"/>
      <c r="C570" s="78"/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8"/>
      <c r="P570" s="78"/>
      <c r="Q570" s="78"/>
      <c r="R570" s="78"/>
      <c r="S570" s="78"/>
      <c r="T570" s="78"/>
      <c r="U570" s="78"/>
      <c r="V570" s="78"/>
      <c r="W570" s="78"/>
      <c r="X570" s="78"/>
      <c r="Y570" s="78"/>
      <c r="Z570" s="78"/>
      <c r="AA570" s="78"/>
      <c r="AB570" s="78"/>
      <c r="AC570" s="78"/>
    </row>
    <row r="571" spans="1:29" ht="13.5" thickBot="1" x14ac:dyDescent="0.25">
      <c r="A571" s="76"/>
      <c r="B571" s="78"/>
      <c r="C571" s="78"/>
      <c r="D571" s="78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78"/>
      <c r="P571" s="78"/>
      <c r="Q571" s="78"/>
      <c r="R571" s="78"/>
      <c r="S571" s="78"/>
      <c r="T571" s="78"/>
      <c r="U571" s="78"/>
      <c r="V571" s="78"/>
      <c r="W571" s="78"/>
      <c r="X571" s="78"/>
      <c r="Y571" s="78"/>
      <c r="Z571" s="78"/>
      <c r="AA571" s="78"/>
      <c r="AB571" s="78"/>
      <c r="AC571" s="78"/>
    </row>
    <row r="572" spans="1:29" ht="13.5" thickBot="1" x14ac:dyDescent="0.25">
      <c r="A572" s="76"/>
      <c r="B572" s="78"/>
      <c r="C572" s="78"/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78"/>
      <c r="P572" s="78"/>
      <c r="Q572" s="78"/>
      <c r="R572" s="78"/>
      <c r="S572" s="78"/>
      <c r="T572" s="78"/>
      <c r="U572" s="78"/>
      <c r="V572" s="78"/>
      <c r="W572" s="78"/>
      <c r="X572" s="78"/>
      <c r="Y572" s="78"/>
      <c r="Z572" s="78"/>
      <c r="AA572" s="78"/>
      <c r="AB572" s="78"/>
      <c r="AC572" s="78"/>
    </row>
    <row r="573" spans="1:29" ht="13.5" thickBot="1" x14ac:dyDescent="0.25">
      <c r="A573" s="76"/>
      <c r="B573" s="78"/>
      <c r="C573" s="78"/>
      <c r="D573" s="78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78"/>
      <c r="P573" s="78"/>
      <c r="Q573" s="78"/>
      <c r="R573" s="78"/>
      <c r="S573" s="78"/>
      <c r="T573" s="78"/>
      <c r="U573" s="78"/>
      <c r="V573" s="78"/>
      <c r="W573" s="78"/>
      <c r="X573" s="78"/>
      <c r="Y573" s="78"/>
      <c r="Z573" s="78"/>
      <c r="AA573" s="78"/>
      <c r="AB573" s="78"/>
      <c r="AC573" s="78"/>
    </row>
    <row r="574" spans="1:29" ht="13.5" thickBot="1" x14ac:dyDescent="0.25">
      <c r="A574" s="76"/>
      <c r="B574" s="78"/>
      <c r="C574" s="78"/>
      <c r="D574" s="78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78"/>
      <c r="P574" s="78"/>
      <c r="Q574" s="78"/>
      <c r="R574" s="78"/>
      <c r="S574" s="78"/>
      <c r="T574" s="78"/>
      <c r="U574" s="78"/>
      <c r="V574" s="78"/>
      <c r="W574" s="78"/>
      <c r="X574" s="78"/>
      <c r="Y574" s="78"/>
      <c r="Z574" s="78"/>
      <c r="AA574" s="78"/>
      <c r="AB574" s="78"/>
      <c r="AC574" s="78"/>
    </row>
    <row r="575" spans="1:29" ht="13.5" thickBot="1" x14ac:dyDescent="0.25">
      <c r="A575" s="76"/>
      <c r="B575" s="78"/>
      <c r="C575" s="78"/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78"/>
      <c r="P575" s="78"/>
      <c r="Q575" s="78"/>
      <c r="R575" s="78"/>
      <c r="S575" s="78"/>
      <c r="T575" s="78"/>
      <c r="U575" s="78"/>
      <c r="V575" s="78"/>
      <c r="W575" s="78"/>
      <c r="X575" s="78"/>
      <c r="Y575" s="78"/>
      <c r="Z575" s="78"/>
      <c r="AA575" s="78"/>
      <c r="AB575" s="78"/>
      <c r="AC575" s="78"/>
    </row>
    <row r="576" spans="1:29" ht="13.5" thickBot="1" x14ac:dyDescent="0.25">
      <c r="A576" s="76"/>
      <c r="B576" s="78"/>
      <c r="C576" s="78"/>
      <c r="D576" s="78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78"/>
      <c r="P576" s="78"/>
      <c r="Q576" s="78"/>
      <c r="R576" s="78"/>
      <c r="S576" s="78"/>
      <c r="T576" s="78"/>
      <c r="U576" s="78"/>
      <c r="V576" s="78"/>
      <c r="W576" s="78"/>
      <c r="X576" s="78"/>
      <c r="Y576" s="78"/>
      <c r="Z576" s="78"/>
      <c r="AA576" s="78"/>
      <c r="AB576" s="78"/>
      <c r="AC576" s="78"/>
    </row>
    <row r="577" spans="1:29" ht="13.5" thickBot="1" x14ac:dyDescent="0.25">
      <c r="A577" s="76"/>
      <c r="B577" s="78"/>
      <c r="C577" s="78"/>
      <c r="D577" s="78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78"/>
      <c r="P577" s="78"/>
      <c r="Q577" s="78"/>
      <c r="R577" s="78"/>
      <c r="S577" s="78"/>
      <c r="T577" s="78"/>
      <c r="U577" s="78"/>
      <c r="V577" s="78"/>
      <c r="W577" s="78"/>
      <c r="X577" s="78"/>
      <c r="Y577" s="78"/>
      <c r="Z577" s="78"/>
      <c r="AA577" s="78"/>
      <c r="AB577" s="78"/>
      <c r="AC577" s="78"/>
    </row>
    <row r="578" spans="1:29" ht="13.5" thickBot="1" x14ac:dyDescent="0.25">
      <c r="A578" s="76"/>
      <c r="B578" s="78"/>
      <c r="C578" s="78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78"/>
      <c r="P578" s="78"/>
      <c r="Q578" s="78"/>
      <c r="R578" s="78"/>
      <c r="S578" s="78"/>
      <c r="T578" s="78"/>
      <c r="U578" s="78"/>
      <c r="V578" s="78"/>
      <c r="W578" s="78"/>
      <c r="X578" s="78"/>
      <c r="Y578" s="78"/>
      <c r="Z578" s="78"/>
      <c r="AA578" s="78"/>
      <c r="AB578" s="78"/>
      <c r="AC578" s="78"/>
    </row>
    <row r="579" spans="1:29" ht="13.5" thickBot="1" x14ac:dyDescent="0.25">
      <c r="A579" s="76"/>
      <c r="B579" s="78"/>
      <c r="C579" s="78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78"/>
      <c r="P579" s="78"/>
      <c r="Q579" s="78"/>
      <c r="R579" s="78"/>
      <c r="S579" s="78"/>
      <c r="T579" s="78"/>
      <c r="U579" s="78"/>
      <c r="V579" s="78"/>
      <c r="W579" s="78"/>
      <c r="X579" s="78"/>
      <c r="Y579" s="78"/>
      <c r="Z579" s="78"/>
      <c r="AA579" s="78"/>
      <c r="AB579" s="78"/>
      <c r="AC579" s="78"/>
    </row>
    <row r="580" spans="1:29" ht="13.5" thickBot="1" x14ac:dyDescent="0.25">
      <c r="A580" s="76"/>
      <c r="B580" s="78"/>
      <c r="C580" s="78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  <c r="P580" s="78"/>
      <c r="Q580" s="78"/>
      <c r="R580" s="78"/>
      <c r="S580" s="78"/>
      <c r="T580" s="78"/>
      <c r="U580" s="78"/>
      <c r="V580" s="78"/>
      <c r="W580" s="78"/>
      <c r="X580" s="78"/>
      <c r="Y580" s="78"/>
      <c r="Z580" s="78"/>
      <c r="AA580" s="78"/>
      <c r="AB580" s="78"/>
      <c r="AC580" s="78"/>
    </row>
    <row r="581" spans="1:29" ht="13.5" thickBot="1" x14ac:dyDescent="0.25">
      <c r="A581" s="76"/>
      <c r="B581" s="78"/>
      <c r="C581" s="78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  <c r="P581" s="78"/>
      <c r="Q581" s="78"/>
      <c r="R581" s="78"/>
      <c r="S581" s="78"/>
      <c r="T581" s="78"/>
      <c r="U581" s="78"/>
      <c r="V581" s="78"/>
      <c r="W581" s="78"/>
      <c r="X581" s="78"/>
      <c r="Y581" s="78"/>
      <c r="Z581" s="78"/>
      <c r="AA581" s="78"/>
      <c r="AB581" s="78"/>
      <c r="AC581" s="78"/>
    </row>
    <row r="582" spans="1:29" ht="13.5" thickBot="1" x14ac:dyDescent="0.25">
      <c r="A582" s="76"/>
      <c r="B582" s="78"/>
      <c r="C582" s="78"/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78"/>
      <c r="P582" s="78"/>
      <c r="Q582" s="78"/>
      <c r="R582" s="78"/>
      <c r="S582" s="78"/>
      <c r="T582" s="78"/>
      <c r="U582" s="78"/>
      <c r="V582" s="78"/>
      <c r="W582" s="78"/>
      <c r="X582" s="78"/>
      <c r="Y582" s="78"/>
      <c r="Z582" s="78"/>
      <c r="AA582" s="78"/>
      <c r="AB582" s="78"/>
      <c r="AC582" s="78"/>
    </row>
    <row r="583" spans="1:29" ht="13.5" thickBot="1" x14ac:dyDescent="0.25">
      <c r="A583" s="76"/>
      <c r="B583" s="78"/>
      <c r="C583" s="78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  <c r="P583" s="78"/>
      <c r="Q583" s="78"/>
      <c r="R583" s="78"/>
      <c r="S583" s="78"/>
      <c r="T583" s="78"/>
      <c r="U583" s="78"/>
      <c r="V583" s="78"/>
      <c r="W583" s="78"/>
      <c r="X583" s="78"/>
      <c r="Y583" s="78"/>
      <c r="Z583" s="78"/>
      <c r="AA583" s="78"/>
      <c r="AB583" s="78"/>
      <c r="AC583" s="78"/>
    </row>
    <row r="584" spans="1:29" ht="13.5" thickBot="1" x14ac:dyDescent="0.25">
      <c r="A584" s="76"/>
      <c r="B584" s="78"/>
      <c r="C584" s="78"/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78"/>
      <c r="P584" s="78"/>
      <c r="Q584" s="78"/>
      <c r="R584" s="78"/>
      <c r="S584" s="78"/>
      <c r="T584" s="78"/>
      <c r="U584" s="78"/>
      <c r="V584" s="78"/>
      <c r="W584" s="78"/>
      <c r="X584" s="78"/>
      <c r="Y584" s="78"/>
      <c r="Z584" s="78"/>
      <c r="AA584" s="78"/>
      <c r="AB584" s="78"/>
      <c r="AC584" s="78"/>
    </row>
    <row r="585" spans="1:29" ht="13.5" thickBot="1" x14ac:dyDescent="0.25">
      <c r="A585" s="76"/>
      <c r="B585" s="78"/>
      <c r="C585" s="78"/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78"/>
      <c r="P585" s="78"/>
      <c r="Q585" s="78"/>
      <c r="R585" s="78"/>
      <c r="S585" s="78"/>
      <c r="T585" s="78"/>
      <c r="U585" s="78"/>
      <c r="V585" s="78"/>
      <c r="W585" s="78"/>
      <c r="X585" s="78"/>
      <c r="Y585" s="78"/>
      <c r="Z585" s="78"/>
      <c r="AA585" s="78"/>
      <c r="AB585" s="78"/>
      <c r="AC585" s="78"/>
    </row>
    <row r="586" spans="1:29" ht="13.5" thickBot="1" x14ac:dyDescent="0.25">
      <c r="A586" s="76"/>
      <c r="B586" s="78"/>
      <c r="C586" s="78"/>
      <c r="D586" s="78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78"/>
      <c r="P586" s="78"/>
      <c r="Q586" s="78"/>
      <c r="R586" s="78"/>
      <c r="S586" s="78"/>
      <c r="T586" s="78"/>
      <c r="U586" s="78"/>
      <c r="V586" s="78"/>
      <c r="W586" s="78"/>
      <c r="X586" s="78"/>
      <c r="Y586" s="78"/>
      <c r="Z586" s="78"/>
      <c r="AA586" s="78"/>
      <c r="AB586" s="78"/>
      <c r="AC586" s="78"/>
    </row>
    <row r="587" spans="1:29" ht="13.5" thickBot="1" x14ac:dyDescent="0.25">
      <c r="A587" s="76"/>
      <c r="B587" s="78"/>
      <c r="C587" s="78"/>
      <c r="D587" s="78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78"/>
      <c r="P587" s="78"/>
      <c r="Q587" s="78"/>
      <c r="R587" s="78"/>
      <c r="S587" s="78"/>
      <c r="T587" s="78"/>
      <c r="U587" s="78"/>
      <c r="V587" s="78"/>
      <c r="W587" s="78"/>
      <c r="X587" s="78"/>
      <c r="Y587" s="78"/>
      <c r="Z587" s="78"/>
      <c r="AA587" s="78"/>
      <c r="AB587" s="78"/>
      <c r="AC587" s="78"/>
    </row>
    <row r="588" spans="1:29" ht="13.5" thickBot="1" x14ac:dyDescent="0.25">
      <c r="A588" s="76"/>
      <c r="B588" s="78"/>
      <c r="C588" s="78"/>
      <c r="D588" s="78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78"/>
      <c r="P588" s="78"/>
      <c r="Q588" s="78"/>
      <c r="R588" s="78"/>
      <c r="S588" s="78"/>
      <c r="T588" s="78"/>
      <c r="U588" s="78"/>
      <c r="V588" s="78"/>
      <c r="W588" s="78"/>
      <c r="X588" s="78"/>
      <c r="Y588" s="78"/>
      <c r="Z588" s="78"/>
      <c r="AA588" s="78"/>
      <c r="AB588" s="78"/>
      <c r="AC588" s="78"/>
    </row>
    <row r="589" spans="1:29" ht="13.5" thickBot="1" x14ac:dyDescent="0.25">
      <c r="A589" s="76"/>
      <c r="B589" s="78"/>
      <c r="C589" s="78"/>
      <c r="D589" s="78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78"/>
      <c r="P589" s="78"/>
      <c r="Q589" s="78"/>
      <c r="R589" s="78"/>
      <c r="S589" s="78"/>
      <c r="T589" s="78"/>
      <c r="U589" s="78"/>
      <c r="V589" s="78"/>
      <c r="W589" s="78"/>
      <c r="X589" s="78"/>
      <c r="Y589" s="78"/>
      <c r="Z589" s="78"/>
      <c r="AA589" s="78"/>
      <c r="AB589" s="78"/>
      <c r="AC589" s="78"/>
    </row>
    <row r="590" spans="1:29" ht="13.5" thickBot="1" x14ac:dyDescent="0.25">
      <c r="A590" s="76"/>
      <c r="B590" s="78"/>
      <c r="C590" s="78"/>
      <c r="D590" s="78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78"/>
      <c r="P590" s="78"/>
      <c r="Q590" s="78"/>
      <c r="R590" s="78"/>
      <c r="S590" s="78"/>
      <c r="T590" s="78"/>
      <c r="U590" s="78"/>
      <c r="V590" s="78"/>
      <c r="W590" s="78"/>
      <c r="X590" s="78"/>
      <c r="Y590" s="78"/>
      <c r="Z590" s="78"/>
      <c r="AA590" s="78"/>
      <c r="AB590" s="78"/>
      <c r="AC590" s="78"/>
    </row>
    <row r="591" spans="1:29" ht="13.5" thickBot="1" x14ac:dyDescent="0.25">
      <c r="A591" s="76"/>
      <c r="B591" s="78"/>
      <c r="C591" s="78"/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78"/>
      <c r="P591" s="78"/>
      <c r="Q591" s="78"/>
      <c r="R591" s="78"/>
      <c r="S591" s="78"/>
      <c r="T591" s="78"/>
      <c r="U591" s="78"/>
      <c r="V591" s="78"/>
      <c r="W591" s="78"/>
      <c r="X591" s="78"/>
      <c r="Y591" s="78"/>
      <c r="Z591" s="78"/>
      <c r="AA591" s="78"/>
      <c r="AB591" s="78"/>
      <c r="AC591" s="78"/>
    </row>
    <row r="592" spans="1:29" ht="13.5" thickBot="1" x14ac:dyDescent="0.25">
      <c r="A592" s="76"/>
      <c r="B592" s="78"/>
      <c r="C592" s="78"/>
      <c r="D592" s="78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78"/>
      <c r="P592" s="78"/>
      <c r="Q592" s="78"/>
      <c r="R592" s="78"/>
      <c r="S592" s="78"/>
      <c r="T592" s="78"/>
      <c r="U592" s="78"/>
      <c r="V592" s="78"/>
      <c r="W592" s="78"/>
      <c r="X592" s="78"/>
      <c r="Y592" s="78"/>
      <c r="Z592" s="78"/>
      <c r="AA592" s="78"/>
      <c r="AB592" s="78"/>
      <c r="AC592" s="78"/>
    </row>
    <row r="593" spans="1:29" ht="13.5" thickBot="1" x14ac:dyDescent="0.25">
      <c r="A593" s="76"/>
      <c r="B593" s="78"/>
      <c r="C593" s="78"/>
      <c r="D593" s="78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78"/>
      <c r="P593" s="78"/>
      <c r="Q593" s="78"/>
      <c r="R593" s="78"/>
      <c r="S593" s="78"/>
      <c r="T593" s="78"/>
      <c r="U593" s="78"/>
      <c r="V593" s="78"/>
      <c r="W593" s="78"/>
      <c r="X593" s="78"/>
      <c r="Y593" s="78"/>
      <c r="Z593" s="78"/>
      <c r="AA593" s="78"/>
      <c r="AB593" s="78"/>
      <c r="AC593" s="78"/>
    </row>
    <row r="594" spans="1:29" ht="13.5" thickBot="1" x14ac:dyDescent="0.25">
      <c r="A594" s="76"/>
      <c r="B594" s="78"/>
      <c r="C594" s="78"/>
      <c r="D594" s="78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78"/>
      <c r="P594" s="78"/>
      <c r="Q594" s="78"/>
      <c r="R594" s="78"/>
      <c r="S594" s="78"/>
      <c r="T594" s="78"/>
      <c r="U594" s="78"/>
      <c r="V594" s="78"/>
      <c r="W594" s="78"/>
      <c r="X594" s="78"/>
      <c r="Y594" s="78"/>
      <c r="Z594" s="78"/>
      <c r="AA594" s="78"/>
      <c r="AB594" s="78"/>
      <c r="AC594" s="78"/>
    </row>
    <row r="595" spans="1:29" ht="13.5" thickBot="1" x14ac:dyDescent="0.25">
      <c r="A595" s="76"/>
      <c r="B595" s="78"/>
      <c r="C595" s="78"/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78"/>
      <c r="P595" s="78"/>
      <c r="Q595" s="78"/>
      <c r="R595" s="78"/>
      <c r="S595" s="78"/>
      <c r="T595" s="78"/>
      <c r="U595" s="78"/>
      <c r="V595" s="78"/>
      <c r="W595" s="78"/>
      <c r="X595" s="78"/>
      <c r="Y595" s="78"/>
      <c r="Z595" s="78"/>
      <c r="AA595" s="78"/>
      <c r="AB595" s="78"/>
      <c r="AC595" s="78"/>
    </row>
    <row r="596" spans="1:29" ht="13.5" thickBot="1" x14ac:dyDescent="0.25">
      <c r="A596" s="76"/>
      <c r="B596" s="78"/>
      <c r="C596" s="78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  <c r="P596" s="78"/>
      <c r="Q596" s="78"/>
      <c r="R596" s="78"/>
      <c r="S596" s="78"/>
      <c r="T596" s="78"/>
      <c r="U596" s="78"/>
      <c r="V596" s="78"/>
      <c r="W596" s="78"/>
      <c r="X596" s="78"/>
      <c r="Y596" s="78"/>
      <c r="Z596" s="78"/>
      <c r="AA596" s="78"/>
      <c r="AB596" s="78"/>
      <c r="AC596" s="78"/>
    </row>
    <row r="597" spans="1:29" ht="13.5" thickBot="1" x14ac:dyDescent="0.25">
      <c r="A597" s="76"/>
      <c r="B597" s="78"/>
      <c r="C597" s="78"/>
      <c r="D597" s="78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78"/>
      <c r="P597" s="78"/>
      <c r="Q597" s="78"/>
      <c r="R597" s="78"/>
      <c r="S597" s="78"/>
      <c r="T597" s="78"/>
      <c r="U597" s="78"/>
      <c r="V597" s="78"/>
      <c r="W597" s="78"/>
      <c r="X597" s="78"/>
      <c r="Y597" s="78"/>
      <c r="Z597" s="78"/>
      <c r="AA597" s="78"/>
      <c r="AB597" s="78"/>
      <c r="AC597" s="78"/>
    </row>
    <row r="598" spans="1:29" ht="13.5" thickBot="1" x14ac:dyDescent="0.25">
      <c r="A598" s="76"/>
      <c r="B598" s="78"/>
      <c r="C598" s="78"/>
      <c r="D598" s="78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78"/>
      <c r="P598" s="78"/>
      <c r="Q598" s="78"/>
      <c r="R598" s="78"/>
      <c r="S598" s="78"/>
      <c r="T598" s="78"/>
      <c r="U598" s="78"/>
      <c r="V598" s="78"/>
      <c r="W598" s="78"/>
      <c r="X598" s="78"/>
      <c r="Y598" s="78"/>
      <c r="Z598" s="78"/>
      <c r="AA598" s="78"/>
      <c r="AB598" s="78"/>
      <c r="AC598" s="78"/>
    </row>
    <row r="599" spans="1:29" ht="13.5" thickBot="1" x14ac:dyDescent="0.25">
      <c r="A599" s="76"/>
      <c r="B599" s="78"/>
      <c r="C599" s="78"/>
      <c r="D599" s="78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78"/>
      <c r="P599" s="78"/>
      <c r="Q599" s="78"/>
      <c r="R599" s="78"/>
      <c r="S599" s="78"/>
      <c r="T599" s="78"/>
      <c r="U599" s="78"/>
      <c r="V599" s="78"/>
      <c r="W599" s="78"/>
      <c r="X599" s="78"/>
      <c r="Y599" s="78"/>
      <c r="Z599" s="78"/>
      <c r="AA599" s="78"/>
      <c r="AB599" s="78"/>
      <c r="AC599" s="78"/>
    </row>
    <row r="600" spans="1:29" ht="13.5" thickBot="1" x14ac:dyDescent="0.25">
      <c r="A600" s="76"/>
      <c r="B600" s="78"/>
      <c r="C600" s="78"/>
      <c r="D600" s="78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78"/>
      <c r="P600" s="78"/>
      <c r="Q600" s="78"/>
      <c r="R600" s="78"/>
      <c r="S600" s="78"/>
      <c r="T600" s="78"/>
      <c r="U600" s="78"/>
      <c r="V600" s="78"/>
      <c r="W600" s="78"/>
      <c r="X600" s="78"/>
      <c r="Y600" s="78"/>
      <c r="Z600" s="78"/>
      <c r="AA600" s="78"/>
      <c r="AB600" s="78"/>
      <c r="AC600" s="78"/>
    </row>
    <row r="601" spans="1:29" ht="13.5" thickBot="1" x14ac:dyDescent="0.25">
      <c r="A601" s="76"/>
      <c r="B601" s="78"/>
      <c r="C601" s="78"/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78"/>
      <c r="P601" s="78"/>
      <c r="Q601" s="78"/>
      <c r="R601" s="78"/>
      <c r="S601" s="78"/>
      <c r="T601" s="78"/>
      <c r="U601" s="78"/>
      <c r="V601" s="78"/>
      <c r="W601" s="78"/>
      <c r="X601" s="78"/>
      <c r="Y601" s="78"/>
      <c r="Z601" s="78"/>
      <c r="AA601" s="78"/>
      <c r="AB601" s="78"/>
      <c r="AC601" s="78"/>
    </row>
    <row r="602" spans="1:29" ht="13.5" thickBot="1" x14ac:dyDescent="0.25">
      <c r="A602" s="76"/>
      <c r="B602" s="78"/>
      <c r="C602" s="78"/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78"/>
      <c r="P602" s="78"/>
      <c r="Q602" s="78"/>
      <c r="R602" s="78"/>
      <c r="S602" s="78"/>
      <c r="T602" s="78"/>
      <c r="U602" s="78"/>
      <c r="V602" s="78"/>
      <c r="W602" s="78"/>
      <c r="X602" s="78"/>
      <c r="Y602" s="78"/>
      <c r="Z602" s="78"/>
      <c r="AA602" s="78"/>
      <c r="AB602" s="78"/>
      <c r="AC602" s="78"/>
    </row>
    <row r="603" spans="1:29" ht="13.5" thickBot="1" x14ac:dyDescent="0.25">
      <c r="A603" s="76"/>
      <c r="B603" s="78"/>
      <c r="C603" s="78"/>
      <c r="D603" s="78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78"/>
      <c r="P603" s="78"/>
      <c r="Q603" s="78"/>
      <c r="R603" s="78"/>
      <c r="S603" s="78"/>
      <c r="T603" s="78"/>
      <c r="U603" s="78"/>
      <c r="V603" s="78"/>
      <c r="W603" s="78"/>
      <c r="X603" s="78"/>
      <c r="Y603" s="78"/>
      <c r="Z603" s="78"/>
      <c r="AA603" s="78"/>
      <c r="AB603" s="78"/>
      <c r="AC603" s="78"/>
    </row>
    <row r="604" spans="1:29" ht="13.5" thickBot="1" x14ac:dyDescent="0.25">
      <c r="A604" s="76"/>
      <c r="B604" s="78"/>
      <c r="C604" s="78"/>
      <c r="D604" s="78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78"/>
      <c r="P604" s="78"/>
      <c r="Q604" s="78"/>
      <c r="R604" s="78"/>
      <c r="S604" s="78"/>
      <c r="T604" s="78"/>
      <c r="U604" s="78"/>
      <c r="V604" s="78"/>
      <c r="W604" s="78"/>
      <c r="X604" s="78"/>
      <c r="Y604" s="78"/>
      <c r="Z604" s="78"/>
      <c r="AA604" s="78"/>
      <c r="AB604" s="78"/>
      <c r="AC604" s="78"/>
    </row>
    <row r="605" spans="1:29" ht="13.5" thickBot="1" x14ac:dyDescent="0.25">
      <c r="A605" s="76"/>
      <c r="B605" s="78"/>
      <c r="C605" s="78"/>
      <c r="D605" s="78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78"/>
      <c r="P605" s="78"/>
      <c r="Q605" s="78"/>
      <c r="R605" s="78"/>
      <c r="S605" s="78"/>
      <c r="T605" s="78"/>
      <c r="U605" s="78"/>
      <c r="V605" s="78"/>
      <c r="W605" s="78"/>
      <c r="X605" s="78"/>
      <c r="Y605" s="78"/>
      <c r="Z605" s="78"/>
      <c r="AA605" s="78"/>
      <c r="AB605" s="78"/>
      <c r="AC605" s="78"/>
    </row>
    <row r="606" spans="1:29" ht="13.5" thickBot="1" x14ac:dyDescent="0.25">
      <c r="A606" s="76"/>
      <c r="B606" s="78"/>
      <c r="C606" s="78"/>
      <c r="D606" s="78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78"/>
      <c r="P606" s="78"/>
      <c r="Q606" s="78"/>
      <c r="R606" s="78"/>
      <c r="S606" s="78"/>
      <c r="T606" s="78"/>
      <c r="U606" s="78"/>
      <c r="V606" s="78"/>
      <c r="W606" s="78"/>
      <c r="X606" s="78"/>
      <c r="Y606" s="78"/>
      <c r="Z606" s="78"/>
      <c r="AA606" s="78"/>
      <c r="AB606" s="78"/>
      <c r="AC606" s="78"/>
    </row>
    <row r="607" spans="1:29" ht="13.5" thickBot="1" x14ac:dyDescent="0.25">
      <c r="A607" s="76"/>
      <c r="B607" s="78"/>
      <c r="C607" s="78"/>
      <c r="D607" s="78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78"/>
      <c r="P607" s="78"/>
      <c r="Q607" s="78"/>
      <c r="R607" s="78"/>
      <c r="S607" s="78"/>
      <c r="T607" s="78"/>
      <c r="U607" s="78"/>
      <c r="V607" s="78"/>
      <c r="W607" s="78"/>
      <c r="X607" s="78"/>
      <c r="Y607" s="78"/>
      <c r="Z607" s="78"/>
      <c r="AA607" s="78"/>
      <c r="AB607" s="78"/>
      <c r="AC607" s="78"/>
    </row>
    <row r="608" spans="1:29" ht="13.5" thickBot="1" x14ac:dyDescent="0.25">
      <c r="A608" s="76"/>
      <c r="B608" s="78"/>
      <c r="C608" s="78"/>
      <c r="D608" s="78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8"/>
      <c r="P608" s="78"/>
      <c r="Q608" s="78"/>
      <c r="R608" s="78"/>
      <c r="S608" s="78"/>
      <c r="T608" s="78"/>
      <c r="U608" s="78"/>
      <c r="V608" s="78"/>
      <c r="W608" s="78"/>
      <c r="X608" s="78"/>
      <c r="Y608" s="78"/>
      <c r="Z608" s="78"/>
      <c r="AA608" s="78"/>
      <c r="AB608" s="78"/>
      <c r="AC608" s="78"/>
    </row>
    <row r="609" spans="1:29" ht="13.5" thickBot="1" x14ac:dyDescent="0.25">
      <c r="A609" s="76"/>
      <c r="B609" s="78"/>
      <c r="C609" s="78"/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78"/>
      <c r="P609" s="78"/>
      <c r="Q609" s="78"/>
      <c r="R609" s="78"/>
      <c r="S609" s="78"/>
      <c r="T609" s="78"/>
      <c r="U609" s="78"/>
      <c r="V609" s="78"/>
      <c r="W609" s="78"/>
      <c r="X609" s="78"/>
      <c r="Y609" s="78"/>
      <c r="Z609" s="78"/>
      <c r="AA609" s="78"/>
      <c r="AB609" s="78"/>
      <c r="AC609" s="78"/>
    </row>
    <row r="610" spans="1:29" ht="13.5" thickBot="1" x14ac:dyDescent="0.25">
      <c r="A610" s="76"/>
      <c r="B610" s="78"/>
      <c r="C610" s="78"/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78"/>
      <c r="P610" s="78"/>
      <c r="Q610" s="78"/>
      <c r="R610" s="78"/>
      <c r="S610" s="78"/>
      <c r="T610" s="78"/>
      <c r="U610" s="78"/>
      <c r="V610" s="78"/>
      <c r="W610" s="78"/>
      <c r="X610" s="78"/>
      <c r="Y610" s="78"/>
      <c r="Z610" s="78"/>
      <c r="AA610" s="78"/>
      <c r="AB610" s="78"/>
      <c r="AC610" s="78"/>
    </row>
    <row r="611" spans="1:29" ht="13.5" thickBot="1" x14ac:dyDescent="0.25">
      <c r="A611" s="76"/>
      <c r="B611" s="78"/>
      <c r="C611" s="78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  <c r="P611" s="78"/>
      <c r="Q611" s="78"/>
      <c r="R611" s="78"/>
      <c r="S611" s="78"/>
      <c r="T611" s="78"/>
      <c r="U611" s="78"/>
      <c r="V611" s="78"/>
      <c r="W611" s="78"/>
      <c r="X611" s="78"/>
      <c r="Y611" s="78"/>
      <c r="Z611" s="78"/>
      <c r="AA611" s="78"/>
      <c r="AB611" s="78"/>
      <c r="AC611" s="78"/>
    </row>
    <row r="612" spans="1:29" ht="13.5" thickBot="1" x14ac:dyDescent="0.25">
      <c r="A612" s="76"/>
      <c r="B612" s="78"/>
      <c r="C612" s="78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P612" s="78"/>
      <c r="Q612" s="78"/>
      <c r="R612" s="78"/>
      <c r="S612" s="78"/>
      <c r="T612" s="78"/>
      <c r="U612" s="78"/>
      <c r="V612" s="78"/>
      <c r="W612" s="78"/>
      <c r="X612" s="78"/>
      <c r="Y612" s="78"/>
      <c r="Z612" s="78"/>
      <c r="AA612" s="78"/>
      <c r="AB612" s="78"/>
      <c r="AC612" s="78"/>
    </row>
    <row r="613" spans="1:29" ht="13.5" thickBot="1" x14ac:dyDescent="0.25">
      <c r="A613" s="76"/>
      <c r="B613" s="78"/>
      <c r="C613" s="78"/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  <c r="S613" s="78"/>
      <c r="T613" s="78"/>
      <c r="U613" s="78"/>
      <c r="V613" s="78"/>
      <c r="W613" s="78"/>
      <c r="X613" s="78"/>
      <c r="Y613" s="78"/>
      <c r="Z613" s="78"/>
      <c r="AA613" s="78"/>
      <c r="AB613" s="78"/>
      <c r="AC613" s="78"/>
    </row>
    <row r="614" spans="1:29" ht="13.5" thickBot="1" x14ac:dyDescent="0.25">
      <c r="A614" s="76"/>
      <c r="B614" s="78"/>
      <c r="C614" s="78"/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  <c r="AA614" s="78"/>
      <c r="AB614" s="78"/>
      <c r="AC614" s="78"/>
    </row>
    <row r="615" spans="1:29" ht="13.5" thickBot="1" x14ac:dyDescent="0.25">
      <c r="A615" s="76"/>
      <c r="B615" s="78"/>
      <c r="C615" s="78"/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  <c r="AA615" s="78"/>
      <c r="AB615" s="78"/>
      <c r="AC615" s="78"/>
    </row>
    <row r="616" spans="1:29" ht="13.5" thickBot="1" x14ac:dyDescent="0.25">
      <c r="A616" s="76"/>
      <c r="B616" s="78"/>
      <c r="C616" s="78"/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  <c r="S616" s="78"/>
      <c r="T616" s="78"/>
      <c r="U616" s="78"/>
      <c r="V616" s="78"/>
      <c r="W616" s="78"/>
      <c r="X616" s="78"/>
      <c r="Y616" s="78"/>
      <c r="Z616" s="78"/>
      <c r="AA616" s="78"/>
      <c r="AB616" s="78"/>
      <c r="AC616" s="78"/>
    </row>
    <row r="617" spans="1:29" ht="13.5" thickBot="1" x14ac:dyDescent="0.25">
      <c r="A617" s="76"/>
      <c r="B617" s="78"/>
      <c r="C617" s="78"/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  <c r="AA617" s="78"/>
      <c r="AB617" s="78"/>
      <c r="AC617" s="78"/>
    </row>
    <row r="618" spans="1:29" ht="13.5" thickBot="1" x14ac:dyDescent="0.25">
      <c r="A618" s="76"/>
      <c r="B618" s="78"/>
      <c r="C618" s="78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/>
      <c r="Z618" s="78"/>
      <c r="AA618" s="78"/>
      <c r="AB618" s="78"/>
      <c r="AC618" s="78"/>
    </row>
    <row r="619" spans="1:29" ht="13.5" thickBot="1" x14ac:dyDescent="0.25">
      <c r="A619" s="76"/>
      <c r="B619" s="78"/>
      <c r="C619" s="78"/>
      <c r="D619" s="78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8"/>
      <c r="AB619" s="78"/>
      <c r="AC619" s="78"/>
    </row>
    <row r="620" spans="1:29" ht="13.5" thickBot="1" x14ac:dyDescent="0.25">
      <c r="A620" s="76"/>
      <c r="B620" s="78"/>
      <c r="C620" s="78"/>
      <c r="D620" s="78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</row>
    <row r="621" spans="1:29" ht="13.5" thickBot="1" x14ac:dyDescent="0.25">
      <c r="A621" s="76"/>
      <c r="B621" s="78"/>
      <c r="C621" s="78"/>
      <c r="D621" s="78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/>
      <c r="AC621" s="78"/>
    </row>
    <row r="622" spans="1:29" ht="13.5" thickBot="1" x14ac:dyDescent="0.25">
      <c r="A622" s="76"/>
      <c r="B622" s="78"/>
      <c r="C622" s="78"/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  <c r="AA622" s="78"/>
      <c r="AB622" s="78"/>
      <c r="AC622" s="78"/>
    </row>
    <row r="623" spans="1:29" ht="13.5" thickBot="1" x14ac:dyDescent="0.25">
      <c r="A623" s="76"/>
      <c r="B623" s="78"/>
      <c r="C623" s="78"/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/>
      <c r="S623" s="78"/>
      <c r="T623" s="78"/>
      <c r="U623" s="78"/>
      <c r="V623" s="78"/>
      <c r="W623" s="78"/>
      <c r="X623" s="78"/>
      <c r="Y623" s="78"/>
      <c r="Z623" s="78"/>
      <c r="AA623" s="78"/>
      <c r="AB623" s="78"/>
      <c r="AC623" s="78"/>
    </row>
    <row r="624" spans="1:29" ht="13.5" thickBot="1" x14ac:dyDescent="0.25">
      <c r="A624" s="76"/>
      <c r="B624" s="78"/>
      <c r="C624" s="78"/>
      <c r="D624" s="78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/>
      <c r="S624" s="78"/>
      <c r="T624" s="78"/>
      <c r="U624" s="78"/>
      <c r="V624" s="78"/>
      <c r="W624" s="78"/>
      <c r="X624" s="78"/>
      <c r="Y624" s="78"/>
      <c r="Z624" s="78"/>
      <c r="AA624" s="78"/>
      <c r="AB624" s="78"/>
      <c r="AC624" s="78"/>
    </row>
    <row r="625" spans="1:29" ht="13.5" thickBot="1" x14ac:dyDescent="0.25">
      <c r="A625" s="76"/>
      <c r="B625" s="78"/>
      <c r="C625" s="78"/>
      <c r="D625" s="78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78"/>
      <c r="P625" s="78"/>
      <c r="Q625" s="78"/>
      <c r="R625" s="78"/>
      <c r="S625" s="78"/>
      <c r="T625" s="78"/>
      <c r="U625" s="78"/>
      <c r="V625" s="78"/>
      <c r="W625" s="78"/>
      <c r="X625" s="78"/>
      <c r="Y625" s="78"/>
      <c r="Z625" s="78"/>
      <c r="AA625" s="78"/>
      <c r="AB625" s="78"/>
      <c r="AC625" s="78"/>
    </row>
    <row r="626" spans="1:29" ht="13.5" thickBot="1" x14ac:dyDescent="0.25">
      <c r="A626" s="76"/>
      <c r="B626" s="78"/>
      <c r="C626" s="78"/>
      <c r="D626" s="78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  <c r="R626" s="78"/>
      <c r="S626" s="78"/>
      <c r="T626" s="78"/>
      <c r="U626" s="78"/>
      <c r="V626" s="78"/>
      <c r="W626" s="78"/>
      <c r="X626" s="78"/>
      <c r="Y626" s="78"/>
      <c r="Z626" s="78"/>
      <c r="AA626" s="78"/>
      <c r="AB626" s="78"/>
      <c r="AC626" s="78"/>
    </row>
    <row r="627" spans="1:29" ht="13.5" thickBot="1" x14ac:dyDescent="0.25">
      <c r="A627" s="76"/>
      <c r="B627" s="78"/>
      <c r="C627" s="78"/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8"/>
      <c r="AB627" s="78"/>
      <c r="AC627" s="78"/>
    </row>
    <row r="628" spans="1:29" ht="13.5" thickBot="1" x14ac:dyDescent="0.25">
      <c r="A628" s="76"/>
      <c r="B628" s="78"/>
      <c r="C628" s="78"/>
      <c r="D628" s="78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  <c r="S628" s="78"/>
      <c r="T628" s="78"/>
      <c r="U628" s="78"/>
      <c r="V628" s="78"/>
      <c r="W628" s="78"/>
      <c r="X628" s="78"/>
      <c r="Y628" s="78"/>
      <c r="Z628" s="78"/>
      <c r="AA628" s="78"/>
      <c r="AB628" s="78"/>
      <c r="AC628" s="78"/>
    </row>
    <row r="629" spans="1:29" ht="13.5" thickBot="1" x14ac:dyDescent="0.25">
      <c r="A629" s="76"/>
      <c r="B629" s="78"/>
      <c r="C629" s="78"/>
      <c r="D629" s="78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/>
      <c r="T629" s="78"/>
      <c r="U629" s="78"/>
      <c r="V629" s="78"/>
      <c r="W629" s="78"/>
      <c r="X629" s="78"/>
      <c r="Y629" s="78"/>
      <c r="Z629" s="78"/>
      <c r="AA629" s="78"/>
      <c r="AB629" s="78"/>
      <c r="AC629" s="78"/>
    </row>
    <row r="630" spans="1:29" ht="13.5" thickBot="1" x14ac:dyDescent="0.25">
      <c r="A630" s="76"/>
      <c r="B630" s="78"/>
      <c r="C630" s="78"/>
      <c r="D630" s="78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78"/>
      <c r="P630" s="78"/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8"/>
      <c r="AB630" s="78"/>
      <c r="AC630" s="78"/>
    </row>
    <row r="631" spans="1:29" ht="13.5" thickBot="1" x14ac:dyDescent="0.25">
      <c r="A631" s="76"/>
      <c r="B631" s="78"/>
      <c r="C631" s="78"/>
      <c r="D631" s="78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  <c r="AA631" s="78"/>
      <c r="AB631" s="78"/>
      <c r="AC631" s="78"/>
    </row>
    <row r="632" spans="1:29" ht="13.5" thickBot="1" x14ac:dyDescent="0.25">
      <c r="A632" s="76"/>
      <c r="B632" s="78"/>
      <c r="C632" s="78"/>
      <c r="D632" s="78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/>
      <c r="S632" s="78"/>
      <c r="T632" s="78"/>
      <c r="U632" s="78"/>
      <c r="V632" s="78"/>
      <c r="W632" s="78"/>
      <c r="X632" s="78"/>
      <c r="Y632" s="78"/>
      <c r="Z632" s="78"/>
      <c r="AA632" s="78"/>
      <c r="AB632" s="78"/>
      <c r="AC632" s="78"/>
    </row>
    <row r="633" spans="1:29" ht="13.5" thickBot="1" x14ac:dyDescent="0.25">
      <c r="A633" s="76"/>
      <c r="B633" s="78"/>
      <c r="C633" s="78"/>
      <c r="D633" s="78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  <c r="AA633" s="78"/>
      <c r="AB633" s="78"/>
      <c r="AC633" s="78"/>
    </row>
    <row r="634" spans="1:29" ht="13.5" thickBot="1" x14ac:dyDescent="0.25">
      <c r="A634" s="76"/>
      <c r="B634" s="78"/>
      <c r="C634" s="78"/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/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</row>
    <row r="635" spans="1:29" ht="13.5" thickBot="1" x14ac:dyDescent="0.25">
      <c r="A635" s="76"/>
      <c r="B635" s="78"/>
      <c r="C635" s="78"/>
      <c r="D635" s="78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78"/>
      <c r="P635" s="78"/>
      <c r="Q635" s="78"/>
      <c r="R635" s="78"/>
      <c r="S635" s="78"/>
      <c r="T635" s="78"/>
      <c r="U635" s="78"/>
      <c r="V635" s="78"/>
      <c r="W635" s="78"/>
      <c r="X635" s="78"/>
      <c r="Y635" s="78"/>
      <c r="Z635" s="78"/>
      <c r="AA635" s="78"/>
      <c r="AB635" s="78"/>
      <c r="AC635" s="78"/>
    </row>
    <row r="636" spans="1:29" ht="13.5" thickBot="1" x14ac:dyDescent="0.25">
      <c r="A636" s="76"/>
      <c r="B636" s="78"/>
      <c r="C636" s="78"/>
      <c r="D636" s="78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8"/>
      <c r="P636" s="78"/>
      <c r="Q636" s="78"/>
      <c r="R636" s="78"/>
      <c r="S636" s="78"/>
      <c r="T636" s="78"/>
      <c r="U636" s="78"/>
      <c r="V636" s="78"/>
      <c r="W636" s="78"/>
      <c r="X636" s="78"/>
      <c r="Y636" s="78"/>
      <c r="Z636" s="78"/>
      <c r="AA636" s="78"/>
      <c r="AB636" s="78"/>
      <c r="AC636" s="78"/>
    </row>
    <row r="637" spans="1:29" ht="13.5" thickBot="1" x14ac:dyDescent="0.25">
      <c r="A637" s="76"/>
      <c r="B637" s="78"/>
      <c r="C637" s="78"/>
      <c r="D637" s="78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78"/>
      <c r="P637" s="78"/>
      <c r="Q637" s="78"/>
      <c r="R637" s="78"/>
      <c r="S637" s="78"/>
      <c r="T637" s="78"/>
      <c r="U637" s="78"/>
      <c r="V637" s="78"/>
      <c r="W637" s="78"/>
      <c r="X637" s="78"/>
      <c r="Y637" s="78"/>
      <c r="Z637" s="78"/>
      <c r="AA637" s="78"/>
      <c r="AB637" s="78"/>
      <c r="AC637" s="78"/>
    </row>
    <row r="638" spans="1:29" ht="13.5" thickBot="1" x14ac:dyDescent="0.25">
      <c r="A638" s="76"/>
      <c r="B638" s="78"/>
      <c r="C638" s="78"/>
      <c r="D638" s="78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  <c r="S638" s="78"/>
      <c r="T638" s="78"/>
      <c r="U638" s="78"/>
      <c r="V638" s="78"/>
      <c r="W638" s="78"/>
      <c r="X638" s="78"/>
      <c r="Y638" s="78"/>
      <c r="Z638" s="78"/>
      <c r="AA638" s="78"/>
      <c r="AB638" s="78"/>
      <c r="AC638" s="78"/>
    </row>
    <row r="639" spans="1:29" ht="13.5" thickBot="1" x14ac:dyDescent="0.25">
      <c r="A639" s="76"/>
      <c r="B639" s="78"/>
      <c r="C639" s="78"/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  <c r="S639" s="78"/>
      <c r="T639" s="78"/>
      <c r="U639" s="78"/>
      <c r="V639" s="78"/>
      <c r="W639" s="78"/>
      <c r="X639" s="78"/>
      <c r="Y639" s="78"/>
      <c r="Z639" s="78"/>
      <c r="AA639" s="78"/>
      <c r="AB639" s="78"/>
      <c r="AC639" s="78"/>
    </row>
    <row r="640" spans="1:29" ht="13.5" thickBot="1" x14ac:dyDescent="0.25">
      <c r="A640" s="76"/>
      <c r="B640" s="78"/>
      <c r="C640" s="78"/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  <c r="S640" s="78"/>
      <c r="T640" s="78"/>
      <c r="U640" s="78"/>
      <c r="V640" s="78"/>
      <c r="W640" s="78"/>
      <c r="X640" s="78"/>
      <c r="Y640" s="78"/>
      <c r="Z640" s="78"/>
      <c r="AA640" s="78"/>
      <c r="AB640" s="78"/>
      <c r="AC640" s="78"/>
    </row>
    <row r="641" spans="1:29" ht="13.5" thickBot="1" x14ac:dyDescent="0.25">
      <c r="A641" s="76"/>
      <c r="B641" s="78"/>
      <c r="C641" s="78"/>
      <c r="D641" s="78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78"/>
      <c r="P641" s="78"/>
      <c r="Q641" s="78"/>
      <c r="R641" s="78"/>
      <c r="S641" s="78"/>
      <c r="T641" s="78"/>
      <c r="U641" s="78"/>
      <c r="V641" s="78"/>
      <c r="W641" s="78"/>
      <c r="X641" s="78"/>
      <c r="Y641" s="78"/>
      <c r="Z641" s="78"/>
      <c r="AA641" s="78"/>
      <c r="AB641" s="78"/>
      <c r="AC641" s="78"/>
    </row>
    <row r="642" spans="1:29" ht="13.5" thickBot="1" x14ac:dyDescent="0.25">
      <c r="A642" s="76"/>
      <c r="B642" s="78"/>
      <c r="C642" s="78"/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78"/>
      <c r="P642" s="78"/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</row>
    <row r="643" spans="1:29" ht="13.5" thickBot="1" x14ac:dyDescent="0.25">
      <c r="A643" s="76"/>
      <c r="B643" s="78"/>
      <c r="C643" s="78"/>
      <c r="D643" s="78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</row>
    <row r="644" spans="1:29" ht="13.5" thickBot="1" x14ac:dyDescent="0.25">
      <c r="A644" s="76"/>
      <c r="B644" s="78"/>
      <c r="C644" s="78"/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</row>
    <row r="645" spans="1:29" ht="13.5" thickBot="1" x14ac:dyDescent="0.25">
      <c r="A645" s="76"/>
      <c r="B645" s="78"/>
      <c r="C645" s="78"/>
      <c r="D645" s="78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</row>
    <row r="646" spans="1:29" ht="13.5" thickBot="1" x14ac:dyDescent="0.25">
      <c r="A646" s="76"/>
      <c r="B646" s="78"/>
      <c r="C646" s="78"/>
      <c r="D646" s="78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  <c r="AA646" s="78"/>
      <c r="AB646" s="78"/>
      <c r="AC646" s="78"/>
    </row>
    <row r="647" spans="1:29" ht="13.5" thickBot="1" x14ac:dyDescent="0.25">
      <c r="A647" s="76"/>
      <c r="B647" s="78"/>
      <c r="C647" s="78"/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  <c r="S647" s="78"/>
      <c r="T647" s="78"/>
      <c r="U647" s="78"/>
      <c r="V647" s="78"/>
      <c r="W647" s="78"/>
      <c r="X647" s="78"/>
      <c r="Y647" s="78"/>
      <c r="Z647" s="78"/>
      <c r="AA647" s="78"/>
      <c r="AB647" s="78"/>
      <c r="AC647" s="78"/>
    </row>
    <row r="648" spans="1:29" ht="13.5" thickBot="1" x14ac:dyDescent="0.25">
      <c r="A648" s="76"/>
      <c r="B648" s="78"/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/>
      <c r="Y648" s="78"/>
      <c r="Z648" s="78"/>
      <c r="AA648" s="78"/>
      <c r="AB648" s="78"/>
      <c r="AC648" s="78"/>
    </row>
    <row r="649" spans="1:29" ht="13.5" thickBot="1" x14ac:dyDescent="0.25">
      <c r="A649" s="76"/>
      <c r="B649" s="78"/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78"/>
      <c r="P649" s="78"/>
      <c r="Q649" s="78"/>
      <c r="R649" s="78"/>
      <c r="S649" s="78"/>
      <c r="T649" s="78"/>
      <c r="U649" s="78"/>
      <c r="V649" s="78"/>
      <c r="W649" s="78"/>
      <c r="X649" s="78"/>
      <c r="Y649" s="78"/>
      <c r="Z649" s="78"/>
      <c r="AA649" s="78"/>
      <c r="AB649" s="78"/>
      <c r="AC649" s="78"/>
    </row>
    <row r="650" spans="1:29" ht="13.5" thickBot="1" x14ac:dyDescent="0.25">
      <c r="A650" s="76"/>
      <c r="B650" s="78"/>
      <c r="C650" s="78"/>
      <c r="D650" s="7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78"/>
      <c r="P650" s="78"/>
      <c r="Q650" s="78"/>
      <c r="R650" s="78"/>
      <c r="S650" s="78"/>
      <c r="T650" s="78"/>
      <c r="U650" s="78"/>
      <c r="V650" s="78"/>
      <c r="W650" s="78"/>
      <c r="X650" s="78"/>
      <c r="Y650" s="78"/>
      <c r="Z650" s="78"/>
      <c r="AA650" s="78"/>
      <c r="AB650" s="78"/>
      <c r="AC650" s="78"/>
    </row>
    <row r="651" spans="1:29" ht="13.5" thickBot="1" x14ac:dyDescent="0.25">
      <c r="A651" s="76"/>
      <c r="B651" s="78"/>
      <c r="C651" s="78"/>
      <c r="D651" s="78"/>
      <c r="E651" s="78"/>
      <c r="F651" s="78"/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  <c r="R651" s="78"/>
      <c r="S651" s="78"/>
      <c r="T651" s="78"/>
      <c r="U651" s="78"/>
      <c r="V651" s="78"/>
      <c r="W651" s="78"/>
      <c r="X651" s="78"/>
      <c r="Y651" s="78"/>
      <c r="Z651" s="78"/>
      <c r="AA651" s="78"/>
      <c r="AB651" s="78"/>
      <c r="AC651" s="78"/>
    </row>
    <row r="652" spans="1:29" ht="13.5" thickBot="1" x14ac:dyDescent="0.25">
      <c r="A652" s="76"/>
      <c r="B652" s="78"/>
      <c r="C652" s="78"/>
      <c r="D652" s="78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/>
      <c r="V652" s="78"/>
      <c r="W652" s="78"/>
      <c r="X652" s="78"/>
      <c r="Y652" s="78"/>
      <c r="Z652" s="78"/>
      <c r="AA652" s="78"/>
      <c r="AB652" s="78"/>
      <c r="AC652" s="78"/>
    </row>
    <row r="653" spans="1:29" ht="13.5" thickBot="1" x14ac:dyDescent="0.25">
      <c r="A653" s="76"/>
      <c r="B653" s="78"/>
      <c r="C653" s="78"/>
      <c r="D653" s="78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8"/>
      <c r="AB653" s="78"/>
      <c r="AC653" s="78"/>
    </row>
    <row r="654" spans="1:29" ht="13.5" thickBot="1" x14ac:dyDescent="0.25">
      <c r="A654" s="76"/>
      <c r="B654" s="78"/>
      <c r="C654" s="78"/>
      <c r="D654" s="78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</row>
    <row r="655" spans="1:29" ht="13.5" thickBot="1" x14ac:dyDescent="0.25">
      <c r="A655" s="76"/>
      <c r="B655" s="78"/>
      <c r="C655" s="78"/>
      <c r="D655" s="78"/>
      <c r="E655" s="78"/>
      <c r="F655" s="78"/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  <c r="AA655" s="78"/>
      <c r="AB655" s="78"/>
      <c r="AC655" s="78"/>
    </row>
    <row r="656" spans="1:29" ht="13.5" thickBot="1" x14ac:dyDescent="0.25">
      <c r="A656" s="76"/>
      <c r="B656" s="78"/>
      <c r="C656" s="78"/>
      <c r="D656" s="78"/>
      <c r="E656" s="78"/>
      <c r="F656" s="78"/>
      <c r="G656" s="78"/>
      <c r="H656" s="78"/>
      <c r="I656" s="78"/>
      <c r="J656" s="78"/>
      <c r="K656" s="78"/>
      <c r="L656" s="78"/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/>
      <c r="Z656" s="78"/>
      <c r="AA656" s="78"/>
      <c r="AB656" s="78"/>
      <c r="AC656" s="78"/>
    </row>
    <row r="657" spans="1:29" ht="13.5" thickBot="1" x14ac:dyDescent="0.25">
      <c r="A657" s="76"/>
      <c r="B657" s="78"/>
      <c r="C657" s="78"/>
      <c r="D657" s="78"/>
      <c r="E657" s="78"/>
      <c r="F657" s="78"/>
      <c r="G657" s="78"/>
      <c r="H657" s="78"/>
      <c r="I657" s="78"/>
      <c r="J657" s="78"/>
      <c r="K657" s="78"/>
      <c r="L657" s="78"/>
      <c r="M657" s="78"/>
      <c r="N657" s="78"/>
      <c r="O657" s="78"/>
      <c r="P657" s="78"/>
      <c r="Q657" s="78"/>
      <c r="R657" s="78"/>
      <c r="S657" s="78"/>
      <c r="T657" s="78"/>
      <c r="U657" s="78"/>
      <c r="V657" s="78"/>
      <c r="W657" s="78"/>
      <c r="X657" s="78"/>
      <c r="Y657" s="78"/>
      <c r="Z657" s="78"/>
      <c r="AA657" s="78"/>
      <c r="AB657" s="78"/>
      <c r="AC657" s="78"/>
    </row>
    <row r="658" spans="1:29" ht="13.5" thickBot="1" x14ac:dyDescent="0.25">
      <c r="A658" s="76"/>
      <c r="B658" s="78"/>
      <c r="C658" s="78"/>
      <c r="D658" s="78"/>
      <c r="E658" s="78"/>
      <c r="F658" s="78"/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  <c r="S658" s="78"/>
      <c r="T658" s="78"/>
      <c r="U658" s="78"/>
      <c r="V658" s="78"/>
      <c r="W658" s="78"/>
      <c r="X658" s="78"/>
      <c r="Y658" s="78"/>
      <c r="Z658" s="78"/>
      <c r="AA658" s="78"/>
      <c r="AB658" s="78"/>
      <c r="AC658" s="78"/>
    </row>
    <row r="659" spans="1:29" ht="13.5" thickBot="1" x14ac:dyDescent="0.25">
      <c r="A659" s="76"/>
      <c r="B659" s="78"/>
      <c r="C659" s="78"/>
      <c r="D659" s="78"/>
      <c r="E659" s="78"/>
      <c r="F659" s="78"/>
      <c r="G659" s="78"/>
      <c r="H659" s="78"/>
      <c r="I659" s="78"/>
      <c r="J659" s="78"/>
      <c r="K659" s="78"/>
      <c r="L659" s="78"/>
      <c r="M659" s="78"/>
      <c r="N659" s="78"/>
      <c r="O659" s="78"/>
      <c r="P659" s="78"/>
      <c r="Q659" s="78"/>
      <c r="R659" s="78"/>
      <c r="S659" s="78"/>
      <c r="T659" s="78"/>
      <c r="U659" s="78"/>
      <c r="V659" s="78"/>
      <c r="W659" s="78"/>
      <c r="X659" s="78"/>
      <c r="Y659" s="78"/>
      <c r="Z659" s="78"/>
      <c r="AA659" s="78"/>
      <c r="AB659" s="78"/>
      <c r="AC659" s="78"/>
    </row>
    <row r="660" spans="1:29" ht="13.5" thickBot="1" x14ac:dyDescent="0.25">
      <c r="A660" s="76"/>
      <c r="B660" s="78"/>
      <c r="C660" s="78"/>
      <c r="D660" s="78"/>
      <c r="E660" s="78"/>
      <c r="F660" s="78"/>
      <c r="G660" s="78"/>
      <c r="H660" s="78"/>
      <c r="I660" s="78"/>
      <c r="J660" s="78"/>
      <c r="K660" s="78"/>
      <c r="L660" s="78"/>
      <c r="M660" s="78"/>
      <c r="N660" s="78"/>
      <c r="O660" s="78"/>
      <c r="P660" s="78"/>
      <c r="Q660" s="78"/>
      <c r="R660" s="78"/>
      <c r="S660" s="78"/>
      <c r="T660" s="78"/>
      <c r="U660" s="78"/>
      <c r="V660" s="78"/>
      <c r="W660" s="78"/>
      <c r="X660" s="78"/>
      <c r="Y660" s="78"/>
      <c r="Z660" s="78"/>
      <c r="AA660" s="78"/>
      <c r="AB660" s="78"/>
      <c r="AC660" s="78"/>
    </row>
    <row r="661" spans="1:29" ht="13.5" thickBot="1" x14ac:dyDescent="0.25">
      <c r="A661" s="76"/>
      <c r="B661" s="78"/>
      <c r="C661" s="78"/>
      <c r="D661" s="78"/>
      <c r="E661" s="78"/>
      <c r="F661" s="78"/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  <c r="R661" s="78"/>
      <c r="S661" s="78"/>
      <c r="T661" s="78"/>
      <c r="U661" s="78"/>
      <c r="V661" s="78"/>
      <c r="W661" s="78"/>
      <c r="X661" s="78"/>
      <c r="Y661" s="78"/>
      <c r="Z661" s="78"/>
      <c r="AA661" s="78"/>
      <c r="AB661" s="78"/>
      <c r="AC661" s="78"/>
    </row>
    <row r="662" spans="1:29" ht="13.5" thickBot="1" x14ac:dyDescent="0.25">
      <c r="A662" s="76"/>
      <c r="B662" s="78"/>
      <c r="C662" s="78"/>
      <c r="D662" s="78"/>
      <c r="E662" s="78"/>
      <c r="F662" s="78"/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/>
      <c r="AB662" s="78"/>
      <c r="AC662" s="78"/>
    </row>
    <row r="663" spans="1:29" ht="13.5" thickBot="1" x14ac:dyDescent="0.25">
      <c r="A663" s="76"/>
      <c r="B663" s="78"/>
      <c r="C663" s="78"/>
      <c r="D663" s="78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  <c r="AA663" s="78"/>
      <c r="AB663" s="78"/>
      <c r="AC663" s="78"/>
    </row>
    <row r="664" spans="1:29" ht="13.5" thickBot="1" x14ac:dyDescent="0.25">
      <c r="A664" s="76"/>
      <c r="B664" s="78"/>
      <c r="C664" s="78"/>
      <c r="D664" s="78"/>
      <c r="E664" s="78"/>
      <c r="F664" s="78"/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/>
      <c r="V664" s="78"/>
      <c r="W664" s="78"/>
      <c r="X664" s="78"/>
      <c r="Y664" s="78"/>
      <c r="Z664" s="78"/>
      <c r="AA664" s="78"/>
      <c r="AB664" s="78"/>
      <c r="AC664" s="78"/>
    </row>
    <row r="665" spans="1:29" ht="13.5" thickBot="1" x14ac:dyDescent="0.25">
      <c r="A665" s="76"/>
      <c r="B665" s="78"/>
      <c r="C665" s="78"/>
      <c r="D665" s="78"/>
      <c r="E665" s="78"/>
      <c r="F665" s="78"/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  <c r="S665" s="78"/>
      <c r="T665" s="78"/>
      <c r="U665" s="78"/>
      <c r="V665" s="78"/>
      <c r="W665" s="78"/>
      <c r="X665" s="78"/>
      <c r="Y665" s="78"/>
      <c r="Z665" s="78"/>
      <c r="AA665" s="78"/>
      <c r="AB665" s="78"/>
      <c r="AC665" s="78"/>
    </row>
    <row r="666" spans="1:29" ht="13.5" thickBot="1" x14ac:dyDescent="0.25">
      <c r="A666" s="76"/>
      <c r="B666" s="78"/>
      <c r="C666" s="78"/>
      <c r="D666" s="78"/>
      <c r="E666" s="78"/>
      <c r="F666" s="78"/>
      <c r="G666" s="78"/>
      <c r="H666" s="78"/>
      <c r="I666" s="78"/>
      <c r="J666" s="78"/>
      <c r="K666" s="78"/>
      <c r="L666" s="78"/>
      <c r="M666" s="78"/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8"/>
      <c r="AB666" s="78"/>
      <c r="AC666" s="78"/>
    </row>
    <row r="667" spans="1:29" ht="13.5" thickBot="1" x14ac:dyDescent="0.25">
      <c r="A667" s="76"/>
      <c r="B667" s="78"/>
      <c r="C667" s="78"/>
      <c r="D667" s="78"/>
      <c r="E667" s="78"/>
      <c r="F667" s="78"/>
      <c r="G667" s="78"/>
      <c r="H667" s="78"/>
      <c r="I667" s="78"/>
      <c r="J667" s="78"/>
      <c r="K667" s="78"/>
      <c r="L667" s="78"/>
      <c r="M667" s="78"/>
      <c r="N667" s="78"/>
      <c r="O667" s="78"/>
      <c r="P667" s="78"/>
      <c r="Q667" s="78"/>
      <c r="R667" s="78"/>
      <c r="S667" s="78"/>
      <c r="T667" s="78"/>
      <c r="U667" s="78"/>
      <c r="V667" s="78"/>
      <c r="W667" s="78"/>
      <c r="X667" s="78"/>
      <c r="Y667" s="78"/>
      <c r="Z667" s="78"/>
      <c r="AA667" s="78"/>
      <c r="AB667" s="78"/>
      <c r="AC667" s="78"/>
    </row>
    <row r="668" spans="1:29" ht="13.5" thickBot="1" x14ac:dyDescent="0.25">
      <c r="A668" s="76"/>
      <c r="B668" s="78"/>
      <c r="C668" s="78"/>
      <c r="D668" s="78"/>
      <c r="E668" s="78"/>
      <c r="F668" s="78"/>
      <c r="G668" s="78"/>
      <c r="H668" s="78"/>
      <c r="I668" s="78"/>
      <c r="J668" s="78"/>
      <c r="K668" s="78"/>
      <c r="L668" s="78"/>
      <c r="M668" s="78"/>
      <c r="N668" s="78"/>
      <c r="O668" s="78"/>
      <c r="P668" s="78"/>
      <c r="Q668" s="78"/>
      <c r="R668" s="78"/>
      <c r="S668" s="78"/>
      <c r="T668" s="78"/>
      <c r="U668" s="78"/>
      <c r="V668" s="78"/>
      <c r="W668" s="78"/>
      <c r="X668" s="78"/>
      <c r="Y668" s="78"/>
      <c r="Z668" s="78"/>
      <c r="AA668" s="78"/>
      <c r="AB668" s="78"/>
      <c r="AC668" s="78"/>
    </row>
    <row r="669" spans="1:29" ht="13.5" thickBot="1" x14ac:dyDescent="0.25">
      <c r="A669" s="76"/>
      <c r="B669" s="78"/>
      <c r="C669" s="78"/>
      <c r="D669" s="78"/>
      <c r="E669" s="78"/>
      <c r="F669" s="78"/>
      <c r="G669" s="78"/>
      <c r="H669" s="78"/>
      <c r="I669" s="78"/>
      <c r="J669" s="78"/>
      <c r="K669" s="78"/>
      <c r="L669" s="78"/>
      <c r="M669" s="78"/>
      <c r="N669" s="78"/>
      <c r="O669" s="78"/>
      <c r="P669" s="78"/>
      <c r="Q669" s="78"/>
      <c r="R669" s="78"/>
      <c r="S669" s="78"/>
      <c r="T669" s="78"/>
      <c r="U669" s="78"/>
      <c r="V669" s="78"/>
      <c r="W669" s="78"/>
      <c r="X669" s="78"/>
      <c r="Y669" s="78"/>
      <c r="Z669" s="78"/>
      <c r="AA669" s="78"/>
      <c r="AB669" s="78"/>
      <c r="AC669" s="78"/>
    </row>
    <row r="670" spans="1:29" ht="13.5" thickBot="1" x14ac:dyDescent="0.25">
      <c r="A670" s="76"/>
      <c r="B670" s="78"/>
      <c r="C670" s="78"/>
      <c r="D670" s="78"/>
      <c r="E670" s="78"/>
      <c r="F670" s="78"/>
      <c r="G670" s="78"/>
      <c r="H670" s="78"/>
      <c r="I670" s="78"/>
      <c r="J670" s="78"/>
      <c r="K670" s="78"/>
      <c r="L670" s="78"/>
      <c r="M670" s="78"/>
      <c r="N670" s="78"/>
      <c r="O670" s="78"/>
      <c r="P670" s="78"/>
      <c r="Q670" s="78"/>
      <c r="R670" s="78"/>
      <c r="S670" s="78"/>
      <c r="T670" s="78"/>
      <c r="U670" s="78"/>
      <c r="V670" s="78"/>
      <c r="W670" s="78"/>
      <c r="X670" s="78"/>
      <c r="Y670" s="78"/>
      <c r="Z670" s="78"/>
      <c r="AA670" s="78"/>
      <c r="AB670" s="78"/>
      <c r="AC670" s="78"/>
    </row>
    <row r="671" spans="1:29" ht="13.5" thickBot="1" x14ac:dyDescent="0.25">
      <c r="A671" s="76"/>
      <c r="B671" s="78"/>
      <c r="C671" s="78"/>
      <c r="D671" s="78"/>
      <c r="E671" s="78"/>
      <c r="F671" s="78"/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  <c r="R671" s="78"/>
      <c r="S671" s="78"/>
      <c r="T671" s="78"/>
      <c r="U671" s="78"/>
      <c r="V671" s="78"/>
      <c r="W671" s="78"/>
      <c r="X671" s="78"/>
      <c r="Y671" s="78"/>
      <c r="Z671" s="78"/>
      <c r="AA671" s="78"/>
      <c r="AB671" s="78"/>
      <c r="AC671" s="78"/>
    </row>
    <row r="672" spans="1:29" ht="13.5" thickBot="1" x14ac:dyDescent="0.25">
      <c r="A672" s="76"/>
      <c r="B672" s="78"/>
      <c r="C672" s="78"/>
      <c r="D672" s="78"/>
      <c r="E672" s="78"/>
      <c r="F672" s="78"/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  <c r="AA672" s="78"/>
      <c r="AB672" s="78"/>
      <c r="AC672" s="78"/>
    </row>
    <row r="673" spans="1:29" ht="13.5" thickBot="1" x14ac:dyDescent="0.25">
      <c r="A673" s="76"/>
      <c r="B673" s="78"/>
      <c r="C673" s="78"/>
      <c r="D673" s="78"/>
      <c r="E673" s="78"/>
      <c r="F673" s="78"/>
      <c r="G673" s="78"/>
      <c r="H673" s="78"/>
      <c r="I673" s="78"/>
      <c r="J673" s="78"/>
      <c r="K673" s="78"/>
      <c r="L673" s="78"/>
      <c r="M673" s="78"/>
      <c r="N673" s="78"/>
      <c r="O673" s="78"/>
      <c r="P673" s="78"/>
      <c r="Q673" s="78"/>
      <c r="R673" s="78"/>
      <c r="S673" s="78"/>
      <c r="T673" s="78"/>
      <c r="U673" s="78"/>
      <c r="V673" s="78"/>
      <c r="W673" s="78"/>
      <c r="X673" s="78"/>
      <c r="Y673" s="78"/>
      <c r="Z673" s="78"/>
      <c r="AA673" s="78"/>
      <c r="AB673" s="78"/>
      <c r="AC673" s="78"/>
    </row>
    <row r="674" spans="1:29" ht="13.5" thickBot="1" x14ac:dyDescent="0.25">
      <c r="A674" s="76"/>
      <c r="B674" s="78"/>
      <c r="C674" s="78"/>
      <c r="D674" s="78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8"/>
      <c r="AB674" s="78"/>
      <c r="AC674" s="78"/>
    </row>
    <row r="675" spans="1:29" ht="13.5" thickBot="1" x14ac:dyDescent="0.25">
      <c r="A675" s="76"/>
      <c r="B675" s="78"/>
      <c r="C675" s="78"/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  <c r="AC675" s="78"/>
    </row>
    <row r="676" spans="1:29" ht="13.5" thickBot="1" x14ac:dyDescent="0.25">
      <c r="A676" s="76"/>
      <c r="B676" s="78"/>
      <c r="C676" s="78"/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78"/>
      <c r="P676" s="78"/>
      <c r="Q676" s="78"/>
      <c r="R676" s="78"/>
      <c r="S676" s="78"/>
      <c r="T676" s="78"/>
      <c r="U676" s="78"/>
      <c r="V676" s="78"/>
      <c r="W676" s="78"/>
      <c r="X676" s="78"/>
      <c r="Y676" s="78"/>
      <c r="Z676" s="78"/>
      <c r="AA676" s="78"/>
      <c r="AB676" s="78"/>
      <c r="AC676" s="78"/>
    </row>
    <row r="677" spans="1:29" ht="13.5" thickBot="1" x14ac:dyDescent="0.25">
      <c r="A677" s="76"/>
      <c r="B677" s="78"/>
      <c r="C677" s="78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  <c r="S677" s="78"/>
      <c r="T677" s="78"/>
      <c r="U677" s="78"/>
      <c r="V677" s="78"/>
      <c r="W677" s="78"/>
      <c r="X677" s="78"/>
      <c r="Y677" s="78"/>
      <c r="Z677" s="78"/>
      <c r="AA677" s="78"/>
      <c r="AB677" s="78"/>
      <c r="AC677" s="78"/>
    </row>
    <row r="678" spans="1:29" ht="13.5" thickBot="1" x14ac:dyDescent="0.25">
      <c r="A678" s="76"/>
      <c r="B678" s="78"/>
      <c r="C678" s="78"/>
      <c r="D678" s="78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  <c r="AA678" s="78"/>
      <c r="AB678" s="78"/>
      <c r="AC678" s="78"/>
    </row>
    <row r="679" spans="1:29" ht="13.5" thickBot="1" x14ac:dyDescent="0.25">
      <c r="A679" s="76"/>
      <c r="B679" s="78"/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78"/>
      <c r="P679" s="78"/>
      <c r="Q679" s="78"/>
      <c r="R679" s="78"/>
      <c r="S679" s="78"/>
      <c r="T679" s="78"/>
      <c r="U679" s="78"/>
      <c r="V679" s="78"/>
      <c r="W679" s="78"/>
      <c r="X679" s="78"/>
      <c r="Y679" s="78"/>
      <c r="Z679" s="78"/>
      <c r="AA679" s="78"/>
      <c r="AB679" s="78"/>
      <c r="AC679" s="78"/>
    </row>
    <row r="680" spans="1:29" ht="13.5" thickBot="1" x14ac:dyDescent="0.25">
      <c r="A680" s="76"/>
      <c r="B680" s="78"/>
      <c r="C680" s="78"/>
      <c r="D680" s="78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/>
      <c r="U680" s="78"/>
      <c r="V680" s="78"/>
      <c r="W680" s="78"/>
      <c r="X680" s="78"/>
      <c r="Y680" s="78"/>
      <c r="Z680" s="78"/>
      <c r="AA680" s="78"/>
      <c r="AB680" s="78"/>
      <c r="AC680" s="78"/>
    </row>
    <row r="681" spans="1:29" ht="13.5" thickBot="1" x14ac:dyDescent="0.25">
      <c r="A681" s="76"/>
      <c r="B681" s="78"/>
      <c r="C681" s="78"/>
      <c r="D681" s="78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8"/>
      <c r="AB681" s="78"/>
      <c r="AC681" s="78"/>
    </row>
    <row r="682" spans="1:29" ht="13.5" thickBot="1" x14ac:dyDescent="0.25">
      <c r="A682" s="76"/>
      <c r="B682" s="78"/>
      <c r="C682" s="78"/>
      <c r="D682" s="78"/>
      <c r="E682" s="78"/>
      <c r="F682" s="78"/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/>
      <c r="AB682" s="78"/>
      <c r="AC682" s="78"/>
    </row>
    <row r="683" spans="1:29" ht="13.5" thickBot="1" x14ac:dyDescent="0.25">
      <c r="A683" s="76"/>
      <c r="B683" s="78"/>
      <c r="C683" s="78"/>
      <c r="D683" s="78"/>
      <c r="E683" s="78"/>
      <c r="F683" s="78"/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  <c r="AA683" s="78"/>
      <c r="AB683" s="78"/>
      <c r="AC683" s="78"/>
    </row>
    <row r="684" spans="1:29" ht="13.5" thickBot="1" x14ac:dyDescent="0.25">
      <c r="A684" s="76"/>
      <c r="B684" s="78"/>
      <c r="C684" s="78"/>
      <c r="D684" s="78"/>
      <c r="E684" s="78"/>
      <c r="F684" s="78"/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  <c r="S684" s="78"/>
      <c r="T684" s="78"/>
      <c r="U684" s="78"/>
      <c r="V684" s="78"/>
      <c r="W684" s="78"/>
      <c r="X684" s="78"/>
      <c r="Y684" s="78"/>
      <c r="Z684" s="78"/>
      <c r="AA684" s="78"/>
      <c r="AB684" s="78"/>
      <c r="AC684" s="78"/>
    </row>
    <row r="685" spans="1:29" ht="13.5" thickBot="1" x14ac:dyDescent="0.25">
      <c r="A685" s="76"/>
      <c r="B685" s="78"/>
      <c r="C685" s="78"/>
      <c r="D685" s="78"/>
      <c r="E685" s="78"/>
      <c r="F685" s="78"/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  <c r="AA685" s="78"/>
      <c r="AB685" s="78"/>
      <c r="AC685" s="78"/>
    </row>
    <row r="686" spans="1:29" ht="13.5" thickBot="1" x14ac:dyDescent="0.25">
      <c r="A686" s="76"/>
      <c r="B686" s="78"/>
      <c r="C686" s="78"/>
      <c r="D686" s="78"/>
      <c r="E686" s="78"/>
      <c r="F686" s="78"/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  <c r="AA686" s="78"/>
      <c r="AB686" s="78"/>
      <c r="AC686" s="78"/>
    </row>
    <row r="687" spans="1:29" ht="13.5" thickBot="1" x14ac:dyDescent="0.25">
      <c r="A687" s="76"/>
      <c r="B687" s="78"/>
      <c r="C687" s="78"/>
      <c r="D687" s="78"/>
      <c r="E687" s="78"/>
      <c r="F687" s="78"/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  <c r="AA687" s="78"/>
      <c r="AB687" s="78"/>
      <c r="AC687" s="78"/>
    </row>
    <row r="688" spans="1:29" ht="13.5" thickBot="1" x14ac:dyDescent="0.25">
      <c r="A688" s="76"/>
      <c r="B688" s="78"/>
      <c r="C688" s="78"/>
      <c r="D688" s="78"/>
      <c r="E688" s="78"/>
      <c r="F688" s="78"/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/>
      <c r="X688" s="78"/>
      <c r="Y688" s="78"/>
      <c r="Z688" s="78"/>
      <c r="AA688" s="78"/>
      <c r="AB688" s="78"/>
      <c r="AC688" s="78"/>
    </row>
    <row r="689" spans="1:29" ht="13.5" thickBot="1" x14ac:dyDescent="0.25">
      <c r="A689" s="76"/>
      <c r="B689" s="78"/>
      <c r="C689" s="78"/>
      <c r="D689" s="78"/>
      <c r="E689" s="78"/>
      <c r="F689" s="78"/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  <c r="S689" s="78"/>
      <c r="T689" s="78"/>
      <c r="U689" s="78"/>
      <c r="V689" s="78"/>
      <c r="W689" s="78"/>
      <c r="X689" s="78"/>
      <c r="Y689" s="78"/>
      <c r="Z689" s="78"/>
      <c r="AA689" s="78"/>
      <c r="AB689" s="78"/>
      <c r="AC689" s="78"/>
    </row>
    <row r="690" spans="1:29" ht="13.5" thickBot="1" x14ac:dyDescent="0.25">
      <c r="A690" s="76"/>
      <c r="B690" s="78"/>
      <c r="C690" s="78"/>
      <c r="D690" s="78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</row>
    <row r="691" spans="1:29" ht="13.5" thickBot="1" x14ac:dyDescent="0.25">
      <c r="A691" s="76"/>
      <c r="B691" s="78"/>
      <c r="C691" s="78"/>
      <c r="D691" s="78"/>
      <c r="E691" s="78"/>
      <c r="F691" s="78"/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  <c r="AA691" s="78"/>
      <c r="AB691" s="78"/>
      <c r="AC691" s="78"/>
    </row>
    <row r="692" spans="1:29" ht="13.5" thickBot="1" x14ac:dyDescent="0.25">
      <c r="A692" s="76"/>
      <c r="B692" s="78"/>
      <c r="C692" s="78"/>
      <c r="D692" s="78"/>
      <c r="E692" s="78"/>
      <c r="F692" s="78"/>
      <c r="G692" s="78"/>
      <c r="H692" s="78"/>
      <c r="I692" s="78"/>
      <c r="J692" s="78"/>
      <c r="K692" s="78"/>
      <c r="L692" s="78"/>
      <c r="M692" s="78"/>
      <c r="N692" s="78"/>
      <c r="O692" s="78"/>
      <c r="P692" s="78"/>
      <c r="Q692" s="78"/>
      <c r="R692" s="78"/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</row>
    <row r="693" spans="1:29" ht="13.5" thickBot="1" x14ac:dyDescent="0.25">
      <c r="A693" s="76"/>
      <c r="B693" s="78"/>
      <c r="C693" s="78"/>
      <c r="D693" s="78"/>
      <c r="E693" s="78"/>
      <c r="F693" s="78"/>
      <c r="G693" s="78"/>
      <c r="H693" s="78"/>
      <c r="I693" s="78"/>
      <c r="J693" s="78"/>
      <c r="K693" s="78"/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</row>
    <row r="694" spans="1:29" ht="13.5" thickBot="1" x14ac:dyDescent="0.25">
      <c r="A694" s="76"/>
      <c r="B694" s="78"/>
      <c r="C694" s="78"/>
      <c r="D694" s="78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78"/>
      <c r="P694" s="78"/>
      <c r="Q694" s="78"/>
      <c r="R694" s="78"/>
      <c r="S694" s="78"/>
      <c r="T694" s="78"/>
      <c r="U694" s="78"/>
      <c r="V694" s="78"/>
      <c r="W694" s="78"/>
      <c r="X694" s="78"/>
      <c r="Y694" s="78"/>
      <c r="Z694" s="78"/>
      <c r="AA694" s="78"/>
      <c r="AB694" s="78"/>
      <c r="AC694" s="78"/>
    </row>
    <row r="695" spans="1:29" ht="13.5" thickBot="1" x14ac:dyDescent="0.25">
      <c r="A695" s="76"/>
      <c r="B695" s="78"/>
      <c r="C695" s="78"/>
      <c r="D695" s="78"/>
      <c r="E695" s="78"/>
      <c r="F695" s="78"/>
      <c r="G695" s="78"/>
      <c r="H695" s="78"/>
      <c r="I695" s="78"/>
      <c r="J695" s="78"/>
      <c r="K695" s="78"/>
      <c r="L695" s="78"/>
      <c r="M695" s="78"/>
      <c r="N695" s="78"/>
      <c r="O695" s="78"/>
      <c r="P695" s="78"/>
      <c r="Q695" s="78"/>
      <c r="R695" s="78"/>
      <c r="S695" s="78"/>
      <c r="T695" s="78"/>
      <c r="U695" s="78"/>
      <c r="V695" s="78"/>
      <c r="W695" s="78"/>
      <c r="X695" s="78"/>
      <c r="Y695" s="78"/>
      <c r="Z695" s="78"/>
      <c r="AA695" s="78"/>
      <c r="AB695" s="78"/>
      <c r="AC695" s="78"/>
    </row>
    <row r="696" spans="1:29" ht="13.5" thickBot="1" x14ac:dyDescent="0.25">
      <c r="A696" s="76"/>
      <c r="B696" s="78"/>
      <c r="C696" s="78"/>
      <c r="D696" s="78"/>
      <c r="E696" s="78"/>
      <c r="F696" s="78"/>
      <c r="G696" s="78"/>
      <c r="H696" s="78"/>
      <c r="I696" s="78"/>
      <c r="J696" s="78"/>
      <c r="K696" s="78"/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</row>
    <row r="697" spans="1:29" ht="13.5" thickBot="1" x14ac:dyDescent="0.25">
      <c r="A697" s="76"/>
      <c r="B697" s="78"/>
      <c r="C697" s="78"/>
      <c r="D697" s="78"/>
      <c r="E697" s="78"/>
      <c r="F697" s="78"/>
      <c r="G697" s="78"/>
      <c r="H697" s="78"/>
      <c r="I697" s="78"/>
      <c r="J697" s="78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</row>
    <row r="698" spans="1:29" ht="13.5" thickBot="1" x14ac:dyDescent="0.25">
      <c r="A698" s="76"/>
      <c r="B698" s="78"/>
      <c r="C698" s="78"/>
      <c r="D698" s="78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  <c r="AA698" s="78"/>
      <c r="AB698" s="78"/>
      <c r="AC698" s="78"/>
    </row>
    <row r="699" spans="1:29" ht="13.5" thickBot="1" x14ac:dyDescent="0.25">
      <c r="A699" s="76"/>
      <c r="B699" s="78"/>
      <c r="C699" s="78"/>
      <c r="D699" s="78"/>
      <c r="E699" s="78"/>
      <c r="F699" s="78"/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/>
      <c r="V699" s="78"/>
      <c r="W699" s="78"/>
      <c r="X699" s="78"/>
      <c r="Y699" s="78"/>
      <c r="Z699" s="78"/>
      <c r="AA699" s="78"/>
      <c r="AB699" s="78"/>
      <c r="AC699" s="78"/>
    </row>
    <row r="700" spans="1:29" ht="13.5" thickBot="1" x14ac:dyDescent="0.25">
      <c r="A700" s="76"/>
      <c r="B700" s="78"/>
      <c r="C700" s="78"/>
      <c r="D700" s="78"/>
      <c r="E700" s="78"/>
      <c r="F700" s="78"/>
      <c r="G700" s="78"/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  <c r="S700" s="78"/>
      <c r="T700" s="78"/>
      <c r="U700" s="78"/>
      <c r="V700" s="78"/>
      <c r="W700" s="78"/>
      <c r="X700" s="78"/>
      <c r="Y700" s="78"/>
      <c r="Z700" s="78"/>
      <c r="AA700" s="78"/>
      <c r="AB700" s="78"/>
      <c r="AC700" s="78"/>
    </row>
    <row r="701" spans="1:29" ht="13.5" thickBot="1" x14ac:dyDescent="0.25">
      <c r="A701" s="76"/>
      <c r="B701" s="78"/>
      <c r="C701" s="78"/>
      <c r="D701" s="78"/>
      <c r="E701" s="78"/>
      <c r="F701" s="78"/>
      <c r="G701" s="78"/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  <c r="AA701" s="78"/>
      <c r="AB701" s="78"/>
      <c r="AC701" s="78"/>
    </row>
    <row r="702" spans="1:29" ht="13.5" thickBot="1" x14ac:dyDescent="0.25">
      <c r="A702" s="76"/>
      <c r="B702" s="78"/>
      <c r="C702" s="78"/>
      <c r="D702" s="78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/>
      <c r="T702" s="78"/>
      <c r="U702" s="78"/>
      <c r="V702" s="78"/>
      <c r="W702" s="78"/>
      <c r="X702" s="78"/>
      <c r="Y702" s="78"/>
      <c r="Z702" s="78"/>
      <c r="AA702" s="78"/>
      <c r="AB702" s="78"/>
      <c r="AC702" s="78"/>
    </row>
    <row r="703" spans="1:29" ht="13.5" thickBot="1" x14ac:dyDescent="0.25">
      <c r="A703" s="76"/>
      <c r="B703" s="78"/>
      <c r="C703" s="78"/>
      <c r="D703" s="78"/>
      <c r="E703" s="78"/>
      <c r="F703" s="78"/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/>
      <c r="Y703" s="78"/>
      <c r="Z703" s="78"/>
      <c r="AA703" s="78"/>
      <c r="AB703" s="78"/>
      <c r="AC703" s="78"/>
    </row>
    <row r="704" spans="1:29" ht="13.5" thickBot="1" x14ac:dyDescent="0.25">
      <c r="A704" s="76"/>
      <c r="B704" s="78"/>
      <c r="C704" s="78"/>
      <c r="D704" s="78"/>
      <c r="E704" s="78"/>
      <c r="F704" s="78"/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  <c r="AA704" s="78"/>
      <c r="AB704" s="78"/>
      <c r="AC704" s="78"/>
    </row>
    <row r="705" spans="1:29" ht="13.5" thickBot="1" x14ac:dyDescent="0.25">
      <c r="A705" s="76"/>
      <c r="B705" s="78"/>
      <c r="C705" s="78"/>
      <c r="D705" s="78"/>
      <c r="E705" s="78"/>
      <c r="F705" s="78"/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</row>
    <row r="706" spans="1:29" ht="13.5" thickBot="1" x14ac:dyDescent="0.25">
      <c r="A706" s="76"/>
      <c r="B706" s="78"/>
      <c r="C706" s="78"/>
      <c r="D706" s="78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  <c r="AA706" s="78"/>
      <c r="AB706" s="78"/>
      <c r="AC706" s="78"/>
    </row>
    <row r="707" spans="1:29" ht="13.5" thickBot="1" x14ac:dyDescent="0.25">
      <c r="A707" s="76"/>
      <c r="B707" s="78"/>
      <c r="C707" s="78"/>
      <c r="D707" s="78"/>
      <c r="E707" s="78"/>
      <c r="F707" s="78"/>
      <c r="G707" s="78"/>
      <c r="H707" s="78"/>
      <c r="I707" s="78"/>
      <c r="J707" s="78"/>
      <c r="K707" s="78"/>
      <c r="L707" s="78"/>
      <c r="M707" s="78"/>
      <c r="N707" s="78"/>
      <c r="O707" s="78"/>
      <c r="P707" s="78"/>
      <c r="Q707" s="78"/>
      <c r="R707" s="78"/>
      <c r="S707" s="78"/>
      <c r="T707" s="78"/>
      <c r="U707" s="78"/>
      <c r="V707" s="78"/>
      <c r="W707" s="78"/>
      <c r="X707" s="78"/>
      <c r="Y707" s="78"/>
      <c r="Z707" s="78"/>
      <c r="AA707" s="78"/>
      <c r="AB707" s="78"/>
      <c r="AC707" s="78"/>
    </row>
    <row r="708" spans="1:29" ht="13.5" thickBot="1" x14ac:dyDescent="0.25">
      <c r="A708" s="76"/>
      <c r="B708" s="78"/>
      <c r="C708" s="78"/>
      <c r="D708" s="78"/>
      <c r="E708" s="78"/>
      <c r="F708" s="78"/>
      <c r="G708" s="78"/>
      <c r="H708" s="78"/>
      <c r="I708" s="78"/>
      <c r="J708" s="78"/>
      <c r="K708" s="78"/>
      <c r="L708" s="78"/>
      <c r="M708" s="78"/>
      <c r="N708" s="78"/>
      <c r="O708" s="78"/>
      <c r="P708" s="78"/>
      <c r="Q708" s="78"/>
      <c r="R708" s="78"/>
      <c r="S708" s="78"/>
      <c r="T708" s="78"/>
      <c r="U708" s="78"/>
      <c r="V708" s="78"/>
      <c r="W708" s="78"/>
      <c r="X708" s="78"/>
      <c r="Y708" s="78"/>
      <c r="Z708" s="78"/>
      <c r="AA708" s="78"/>
      <c r="AB708" s="78"/>
      <c r="AC708" s="78"/>
    </row>
    <row r="709" spans="1:29" ht="13.5" thickBot="1" x14ac:dyDescent="0.25">
      <c r="A709" s="76"/>
      <c r="B709" s="78"/>
      <c r="C709" s="78"/>
      <c r="D709" s="78"/>
      <c r="E709" s="78"/>
      <c r="F709" s="78"/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  <c r="R709" s="78"/>
      <c r="S709" s="78"/>
      <c r="T709" s="78"/>
      <c r="U709" s="78"/>
      <c r="V709" s="78"/>
      <c r="W709" s="78"/>
      <c r="X709" s="78"/>
      <c r="Y709" s="78"/>
      <c r="Z709" s="78"/>
      <c r="AA709" s="78"/>
      <c r="AB709" s="78"/>
      <c r="AC709" s="78"/>
    </row>
    <row r="710" spans="1:29" ht="13.5" thickBot="1" x14ac:dyDescent="0.25">
      <c r="A710" s="76"/>
      <c r="B710" s="78"/>
      <c r="C710" s="78"/>
      <c r="D710" s="78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  <c r="AA710" s="78"/>
      <c r="AB710" s="78"/>
      <c r="AC710" s="78"/>
    </row>
    <row r="711" spans="1:29" ht="13.5" thickBot="1" x14ac:dyDescent="0.25">
      <c r="A711" s="76"/>
      <c r="B711" s="78"/>
      <c r="C711" s="78"/>
      <c r="D711" s="78"/>
      <c r="E711" s="78"/>
      <c r="F711" s="78"/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</row>
    <row r="712" spans="1:29" ht="13.5" thickBot="1" x14ac:dyDescent="0.25">
      <c r="A712" s="76"/>
      <c r="B712" s="78"/>
      <c r="C712" s="78"/>
      <c r="D712" s="78"/>
      <c r="E712" s="78"/>
      <c r="F712" s="78"/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</row>
    <row r="713" spans="1:29" ht="13.5" thickBot="1" x14ac:dyDescent="0.25">
      <c r="A713" s="76"/>
      <c r="B713" s="78"/>
      <c r="C713" s="78"/>
      <c r="D713" s="78"/>
      <c r="E713" s="78"/>
      <c r="F713" s="78"/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</row>
    <row r="714" spans="1:29" ht="13.5" thickBot="1" x14ac:dyDescent="0.25">
      <c r="A714" s="76"/>
      <c r="B714" s="78"/>
      <c r="C714" s="78"/>
      <c r="D714" s="78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  <c r="AA714" s="78"/>
      <c r="AB714" s="78"/>
      <c r="AC714" s="78"/>
    </row>
    <row r="715" spans="1:29" ht="13.5" thickBot="1" x14ac:dyDescent="0.25">
      <c r="A715" s="76"/>
      <c r="B715" s="78"/>
      <c r="C715" s="78"/>
      <c r="D715" s="78"/>
      <c r="E715" s="78"/>
      <c r="F715" s="78"/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  <c r="S715" s="78"/>
      <c r="T715" s="78"/>
      <c r="U715" s="78"/>
      <c r="V715" s="78"/>
      <c r="W715" s="78"/>
      <c r="X715" s="78"/>
      <c r="Y715" s="78"/>
      <c r="Z715" s="78"/>
      <c r="AA715" s="78"/>
      <c r="AB715" s="78"/>
      <c r="AC715" s="78"/>
    </row>
    <row r="716" spans="1:29" ht="13.5" thickBot="1" x14ac:dyDescent="0.25">
      <c r="A716" s="76"/>
      <c r="B716" s="78"/>
      <c r="C716" s="78"/>
      <c r="D716" s="78"/>
      <c r="E716" s="78"/>
      <c r="F716" s="78"/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78"/>
      <c r="U716" s="78"/>
      <c r="V716" s="78"/>
      <c r="W716" s="78"/>
      <c r="X716" s="78"/>
      <c r="Y716" s="78"/>
      <c r="Z716" s="78"/>
      <c r="AA716" s="78"/>
      <c r="AB716" s="78"/>
      <c r="AC716" s="78"/>
    </row>
    <row r="717" spans="1:29" ht="13.5" thickBot="1" x14ac:dyDescent="0.25">
      <c r="A717" s="76"/>
      <c r="B717" s="78"/>
      <c r="C717" s="78"/>
      <c r="D717" s="78"/>
      <c r="E717" s="78"/>
      <c r="F717" s="78"/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78"/>
      <c r="U717" s="78"/>
      <c r="V717" s="78"/>
      <c r="W717" s="78"/>
      <c r="X717" s="78"/>
      <c r="Y717" s="78"/>
      <c r="Z717" s="78"/>
      <c r="AA717" s="78"/>
      <c r="AB717" s="78"/>
      <c r="AC717" s="78"/>
    </row>
    <row r="718" spans="1:29" ht="13.5" thickBot="1" x14ac:dyDescent="0.25">
      <c r="A718" s="76"/>
      <c r="B718" s="78"/>
      <c r="C718" s="78"/>
      <c r="D718" s="78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  <c r="AA718" s="78"/>
      <c r="AB718" s="78"/>
      <c r="AC718" s="78"/>
    </row>
    <row r="719" spans="1:29" ht="13.5" thickBot="1" x14ac:dyDescent="0.25">
      <c r="A719" s="76"/>
      <c r="B719" s="78"/>
      <c r="C719" s="78"/>
      <c r="D719" s="78"/>
      <c r="E719" s="78"/>
      <c r="F719" s="78"/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  <c r="AA719" s="78"/>
      <c r="AB719" s="78"/>
      <c r="AC719" s="78"/>
    </row>
    <row r="720" spans="1:29" ht="13.5" thickBot="1" x14ac:dyDescent="0.25">
      <c r="A720" s="76"/>
      <c r="B720" s="78"/>
      <c r="C720" s="78"/>
      <c r="D720" s="78"/>
      <c r="E720" s="78"/>
      <c r="F720" s="78"/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  <c r="S720" s="78"/>
      <c r="T720" s="78"/>
      <c r="U720" s="78"/>
      <c r="V720" s="78"/>
      <c r="W720" s="78"/>
      <c r="X720" s="78"/>
      <c r="Y720" s="78"/>
      <c r="Z720" s="78"/>
      <c r="AA720" s="78"/>
      <c r="AB720" s="78"/>
      <c r="AC720" s="78"/>
    </row>
    <row r="721" spans="1:29" ht="13.5" thickBot="1" x14ac:dyDescent="0.25">
      <c r="A721" s="76"/>
      <c r="B721" s="78"/>
      <c r="C721" s="78"/>
      <c r="D721" s="78"/>
      <c r="E721" s="78"/>
      <c r="F721" s="78"/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  <c r="AA721" s="78"/>
      <c r="AB721" s="78"/>
      <c r="AC721" s="78"/>
    </row>
    <row r="722" spans="1:29" ht="13.5" thickBot="1" x14ac:dyDescent="0.25">
      <c r="A722" s="76"/>
      <c r="B722" s="78"/>
      <c r="C722" s="78"/>
      <c r="D722" s="78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  <c r="AA722" s="78"/>
      <c r="AB722" s="78"/>
      <c r="AC722" s="78"/>
    </row>
    <row r="723" spans="1:29" ht="13.5" thickBot="1" x14ac:dyDescent="0.25">
      <c r="A723" s="76"/>
      <c r="B723" s="78"/>
      <c r="C723" s="78"/>
      <c r="D723" s="78"/>
      <c r="E723" s="78"/>
      <c r="F723" s="78"/>
      <c r="G723" s="78"/>
      <c r="H723" s="78"/>
      <c r="I723" s="78"/>
      <c r="J723" s="78"/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  <c r="AA723" s="78"/>
      <c r="AB723" s="78"/>
      <c r="AC723" s="78"/>
    </row>
    <row r="724" spans="1:29" ht="13.5" thickBot="1" x14ac:dyDescent="0.25">
      <c r="A724" s="76"/>
      <c r="B724" s="78"/>
      <c r="C724" s="78"/>
      <c r="D724" s="78"/>
      <c r="E724" s="78"/>
      <c r="F724" s="78"/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  <c r="AA724" s="78"/>
      <c r="AB724" s="78"/>
      <c r="AC724" s="78"/>
    </row>
    <row r="725" spans="1:29" ht="13.5" thickBot="1" x14ac:dyDescent="0.25">
      <c r="A725" s="76"/>
      <c r="B725" s="78"/>
      <c r="C725" s="78"/>
      <c r="D725" s="78"/>
      <c r="E725" s="78"/>
      <c r="F725" s="78"/>
      <c r="G725" s="78"/>
      <c r="H725" s="78"/>
      <c r="I725" s="78"/>
      <c r="J725" s="78"/>
      <c r="K725" s="78"/>
      <c r="L725" s="78"/>
      <c r="M725" s="78"/>
      <c r="N725" s="78"/>
      <c r="O725" s="78"/>
      <c r="P725" s="78"/>
      <c r="Q725" s="78"/>
      <c r="R725" s="78"/>
      <c r="S725" s="78"/>
      <c r="T725" s="78"/>
      <c r="U725" s="78"/>
      <c r="V725" s="78"/>
      <c r="W725" s="78"/>
      <c r="X725" s="78"/>
      <c r="Y725" s="78"/>
      <c r="Z725" s="78"/>
      <c r="AA725" s="78"/>
      <c r="AB725" s="78"/>
      <c r="AC725" s="78"/>
    </row>
    <row r="726" spans="1:29" ht="13.5" thickBot="1" x14ac:dyDescent="0.25">
      <c r="A726" s="76"/>
      <c r="B726" s="78"/>
      <c r="C726" s="78"/>
      <c r="D726" s="78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  <c r="W726" s="78"/>
      <c r="X726" s="78"/>
      <c r="Y726" s="78"/>
      <c r="Z726" s="78"/>
      <c r="AA726" s="78"/>
      <c r="AB726" s="78"/>
      <c r="AC726" s="78"/>
    </row>
    <row r="727" spans="1:29" ht="13.5" thickBot="1" x14ac:dyDescent="0.25">
      <c r="A727" s="76"/>
      <c r="B727" s="78"/>
      <c r="C727" s="78"/>
      <c r="D727" s="78"/>
      <c r="E727" s="78"/>
      <c r="F727" s="78"/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  <c r="AA727" s="78"/>
      <c r="AB727" s="78"/>
      <c r="AC727" s="78"/>
    </row>
    <row r="728" spans="1:29" ht="13.5" thickBot="1" x14ac:dyDescent="0.25">
      <c r="A728" s="76"/>
      <c r="B728" s="78"/>
      <c r="C728" s="78"/>
      <c r="D728" s="78"/>
      <c r="E728" s="78"/>
      <c r="F728" s="78"/>
      <c r="G728" s="78"/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  <c r="S728" s="78"/>
      <c r="T728" s="78"/>
      <c r="U728" s="78"/>
      <c r="V728" s="78"/>
      <c r="W728" s="78"/>
      <c r="X728" s="78"/>
      <c r="Y728" s="78"/>
      <c r="Z728" s="78"/>
      <c r="AA728" s="78"/>
      <c r="AB728" s="78"/>
      <c r="AC728" s="78"/>
    </row>
    <row r="729" spans="1:29" ht="13.5" thickBot="1" x14ac:dyDescent="0.25">
      <c r="A729" s="76"/>
      <c r="B729" s="78"/>
      <c r="C729" s="78"/>
      <c r="D729" s="78"/>
      <c r="E729" s="78"/>
      <c r="F729" s="78"/>
      <c r="G729" s="78"/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</row>
    <row r="730" spans="1:29" ht="13.5" thickBot="1" x14ac:dyDescent="0.25">
      <c r="A730" s="76"/>
      <c r="B730" s="78"/>
      <c r="C730" s="78"/>
      <c r="D730" s="78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  <c r="AA730" s="78"/>
      <c r="AB730" s="78"/>
      <c r="AC730" s="78"/>
    </row>
    <row r="731" spans="1:29" ht="13.5" thickBot="1" x14ac:dyDescent="0.25">
      <c r="A731" s="76"/>
      <c r="B731" s="78"/>
      <c r="C731" s="78"/>
      <c r="D731" s="78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  <c r="S731" s="78"/>
      <c r="T731" s="78"/>
      <c r="U731" s="78"/>
      <c r="V731" s="78"/>
      <c r="W731" s="78"/>
      <c r="X731" s="78"/>
      <c r="Y731" s="78"/>
      <c r="Z731" s="78"/>
      <c r="AA731" s="78"/>
      <c r="AB731" s="78"/>
      <c r="AC731" s="78"/>
    </row>
    <row r="732" spans="1:29" ht="13.5" thickBot="1" x14ac:dyDescent="0.25">
      <c r="A732" s="76"/>
      <c r="B732" s="78"/>
      <c r="C732" s="78"/>
      <c r="D732" s="78"/>
      <c r="E732" s="78"/>
      <c r="F732" s="78"/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  <c r="AA732" s="78"/>
      <c r="AB732" s="78"/>
      <c r="AC732" s="78"/>
    </row>
    <row r="733" spans="1:29" ht="13.5" thickBot="1" x14ac:dyDescent="0.25">
      <c r="A733" s="76"/>
      <c r="B733" s="78"/>
      <c r="C733" s="78"/>
      <c r="D733" s="78"/>
      <c r="E733" s="78"/>
      <c r="F733" s="78"/>
      <c r="G733" s="78"/>
      <c r="H733" s="78"/>
      <c r="I733" s="78"/>
      <c r="J733" s="78"/>
      <c r="K733" s="78"/>
      <c r="L733" s="78"/>
      <c r="M733" s="78"/>
      <c r="N733" s="78"/>
      <c r="O733" s="78"/>
      <c r="P733" s="78"/>
      <c r="Q733" s="78"/>
      <c r="R733" s="78"/>
      <c r="S733" s="78"/>
      <c r="T733" s="78"/>
      <c r="U733" s="78"/>
      <c r="V733" s="78"/>
      <c r="W733" s="78"/>
      <c r="X733" s="78"/>
      <c r="Y733" s="78"/>
      <c r="Z733" s="78"/>
      <c r="AA733" s="78"/>
      <c r="AB733" s="78"/>
      <c r="AC733" s="78"/>
    </row>
    <row r="734" spans="1:29" ht="13.5" thickBot="1" x14ac:dyDescent="0.25">
      <c r="A734" s="76"/>
      <c r="B734" s="78"/>
      <c r="C734" s="78"/>
      <c r="D734" s="78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78"/>
      <c r="P734" s="78"/>
      <c r="Q734" s="78"/>
      <c r="R734" s="78"/>
      <c r="S734" s="78"/>
      <c r="T734" s="78"/>
      <c r="U734" s="78"/>
      <c r="V734" s="78"/>
      <c r="W734" s="78"/>
      <c r="X734" s="78"/>
      <c r="Y734" s="78"/>
      <c r="Z734" s="78"/>
      <c r="AA734" s="78"/>
      <c r="AB734" s="78"/>
      <c r="AC734" s="78"/>
    </row>
    <row r="735" spans="1:29" ht="13.5" thickBot="1" x14ac:dyDescent="0.25">
      <c r="A735" s="76"/>
      <c r="B735" s="78"/>
      <c r="C735" s="78"/>
      <c r="D735" s="78"/>
      <c r="E735" s="78"/>
      <c r="F735" s="78"/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  <c r="AA735" s="78"/>
      <c r="AB735" s="78"/>
      <c r="AC735" s="78"/>
    </row>
    <row r="736" spans="1:29" ht="13.5" thickBot="1" x14ac:dyDescent="0.25">
      <c r="A736" s="76"/>
      <c r="B736" s="78"/>
      <c r="C736" s="78"/>
      <c r="D736" s="78"/>
      <c r="E736" s="78"/>
      <c r="F736" s="78"/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78"/>
      <c r="U736" s="78"/>
      <c r="V736" s="78"/>
      <c r="W736" s="78"/>
      <c r="X736" s="78"/>
      <c r="Y736" s="78"/>
      <c r="Z736" s="78"/>
      <c r="AA736" s="78"/>
      <c r="AB736" s="78"/>
      <c r="AC736" s="78"/>
    </row>
    <row r="737" spans="1:29" ht="13.5" thickBot="1" x14ac:dyDescent="0.25">
      <c r="A737" s="76"/>
      <c r="B737" s="78"/>
      <c r="C737" s="78"/>
      <c r="D737" s="78"/>
      <c r="E737" s="78"/>
      <c r="F737" s="78"/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  <c r="AA737" s="78"/>
      <c r="AB737" s="78"/>
      <c r="AC737" s="78"/>
    </row>
    <row r="738" spans="1:29" ht="13.5" thickBot="1" x14ac:dyDescent="0.25">
      <c r="A738" s="76"/>
      <c r="B738" s="78"/>
      <c r="C738" s="78"/>
      <c r="D738" s="78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  <c r="S738" s="78"/>
      <c r="T738" s="78"/>
      <c r="U738" s="78"/>
      <c r="V738" s="78"/>
      <c r="W738" s="78"/>
      <c r="X738" s="78"/>
      <c r="Y738" s="78"/>
      <c r="Z738" s="78"/>
      <c r="AA738" s="78"/>
      <c r="AB738" s="78"/>
      <c r="AC738" s="78"/>
    </row>
    <row r="739" spans="1:29" ht="13.5" thickBot="1" x14ac:dyDescent="0.25">
      <c r="A739" s="76"/>
      <c r="B739" s="78"/>
      <c r="C739" s="78"/>
      <c r="D739" s="78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/>
      <c r="V739" s="78"/>
      <c r="W739" s="78"/>
      <c r="X739" s="78"/>
      <c r="Y739" s="78"/>
      <c r="Z739" s="78"/>
      <c r="AA739" s="78"/>
      <c r="AB739" s="78"/>
      <c r="AC739" s="78"/>
    </row>
    <row r="740" spans="1:29" ht="13.5" thickBot="1" x14ac:dyDescent="0.25">
      <c r="A740" s="76"/>
      <c r="B740" s="78"/>
      <c r="C740" s="78"/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/>
      <c r="T740" s="78"/>
      <c r="U740" s="78"/>
      <c r="V740" s="78"/>
      <c r="W740" s="78"/>
      <c r="X740" s="78"/>
      <c r="Y740" s="78"/>
      <c r="Z740" s="78"/>
      <c r="AA740" s="78"/>
      <c r="AB740" s="78"/>
      <c r="AC740" s="78"/>
    </row>
    <row r="741" spans="1:29" ht="13.5" thickBot="1" x14ac:dyDescent="0.25">
      <c r="A741" s="76"/>
      <c r="B741" s="78"/>
      <c r="C741" s="78"/>
      <c r="D741" s="78"/>
      <c r="E741" s="78"/>
      <c r="F741" s="78"/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  <c r="AA741" s="78"/>
      <c r="AB741" s="78"/>
      <c r="AC741" s="78"/>
    </row>
    <row r="742" spans="1:29" ht="13.5" thickBot="1" x14ac:dyDescent="0.25">
      <c r="A742" s="76"/>
      <c r="B742" s="78"/>
      <c r="C742" s="78"/>
      <c r="D742" s="78"/>
      <c r="E742" s="78"/>
      <c r="F742" s="78"/>
      <c r="G742" s="78"/>
      <c r="H742" s="78"/>
      <c r="I742" s="78"/>
      <c r="J742" s="78"/>
      <c r="K742" s="78"/>
      <c r="L742" s="78"/>
      <c r="M742" s="78"/>
      <c r="N742" s="78"/>
      <c r="O742" s="78"/>
      <c r="P742" s="78"/>
      <c r="Q742" s="78"/>
      <c r="R742" s="78"/>
      <c r="S742" s="78"/>
      <c r="T742" s="78"/>
      <c r="U742" s="78"/>
      <c r="V742" s="78"/>
      <c r="W742" s="78"/>
      <c r="X742" s="78"/>
      <c r="Y742" s="78"/>
      <c r="Z742" s="78"/>
      <c r="AA742" s="78"/>
      <c r="AB742" s="78"/>
      <c r="AC742" s="78"/>
    </row>
    <row r="743" spans="1:29" ht="13.5" thickBot="1" x14ac:dyDescent="0.25">
      <c r="A743" s="76"/>
      <c r="B743" s="78"/>
      <c r="C743" s="78"/>
      <c r="D743" s="78"/>
      <c r="E743" s="78"/>
      <c r="F743" s="78"/>
      <c r="G743" s="78"/>
      <c r="H743" s="78"/>
      <c r="I743" s="78"/>
      <c r="J743" s="78"/>
      <c r="K743" s="78"/>
      <c r="L743" s="78"/>
      <c r="M743" s="78"/>
      <c r="N743" s="78"/>
      <c r="O743" s="78"/>
      <c r="P743" s="78"/>
      <c r="Q743" s="78"/>
      <c r="R743" s="78"/>
      <c r="S743" s="78"/>
      <c r="T743" s="78"/>
      <c r="U743" s="78"/>
      <c r="V743" s="78"/>
      <c r="W743" s="78"/>
      <c r="X743" s="78"/>
      <c r="Y743" s="78"/>
      <c r="Z743" s="78"/>
      <c r="AA743" s="78"/>
      <c r="AB743" s="78"/>
      <c r="AC743" s="78"/>
    </row>
    <row r="744" spans="1:29" ht="13.5" thickBot="1" x14ac:dyDescent="0.25">
      <c r="A744" s="76"/>
      <c r="B744" s="78"/>
      <c r="C744" s="78"/>
      <c r="D744" s="78"/>
      <c r="E744" s="78"/>
      <c r="F744" s="78"/>
      <c r="G744" s="78"/>
      <c r="H744" s="78"/>
      <c r="I744" s="78"/>
      <c r="J744" s="78"/>
      <c r="K744" s="78"/>
      <c r="L744" s="78"/>
      <c r="M744" s="78"/>
      <c r="N744" s="78"/>
      <c r="O744" s="78"/>
      <c r="P744" s="78"/>
      <c r="Q744" s="78"/>
      <c r="R744" s="78"/>
      <c r="S744" s="78"/>
      <c r="T744" s="78"/>
      <c r="U744" s="78"/>
      <c r="V744" s="78"/>
      <c r="W744" s="78"/>
      <c r="X744" s="78"/>
      <c r="Y744" s="78"/>
      <c r="Z744" s="78"/>
      <c r="AA744" s="78"/>
      <c r="AB744" s="78"/>
      <c r="AC744" s="78"/>
    </row>
    <row r="745" spans="1:29" ht="13.5" thickBot="1" x14ac:dyDescent="0.25">
      <c r="A745" s="76"/>
      <c r="B745" s="78"/>
      <c r="C745" s="78"/>
      <c r="D745" s="78"/>
      <c r="E745" s="78"/>
      <c r="F745" s="78"/>
      <c r="G745" s="78"/>
      <c r="H745" s="78"/>
      <c r="I745" s="78"/>
      <c r="J745" s="78"/>
      <c r="K745" s="78"/>
      <c r="L745" s="78"/>
      <c r="M745" s="78"/>
      <c r="N745" s="78"/>
      <c r="O745" s="78"/>
      <c r="P745" s="78"/>
      <c r="Q745" s="78"/>
      <c r="R745" s="78"/>
      <c r="S745" s="78"/>
      <c r="T745" s="78"/>
      <c r="U745" s="78"/>
      <c r="V745" s="78"/>
      <c r="W745" s="78"/>
      <c r="X745" s="78"/>
      <c r="Y745" s="78"/>
      <c r="Z745" s="78"/>
      <c r="AA745" s="78"/>
      <c r="AB745" s="78"/>
      <c r="AC745" s="78"/>
    </row>
    <row r="746" spans="1:29" ht="13.5" thickBot="1" x14ac:dyDescent="0.25">
      <c r="A746" s="76"/>
      <c r="B746" s="78"/>
      <c r="C746" s="78"/>
      <c r="D746" s="78"/>
      <c r="E746" s="78"/>
      <c r="F746" s="78"/>
      <c r="G746" s="78"/>
      <c r="H746" s="78"/>
      <c r="I746" s="78"/>
      <c r="J746" s="78"/>
      <c r="K746" s="78"/>
      <c r="L746" s="78"/>
      <c r="M746" s="78"/>
      <c r="N746" s="78"/>
      <c r="O746" s="78"/>
      <c r="P746" s="78"/>
      <c r="Q746" s="78"/>
      <c r="R746" s="78"/>
      <c r="S746" s="78"/>
      <c r="T746" s="78"/>
      <c r="U746" s="78"/>
      <c r="V746" s="78"/>
      <c r="W746" s="78"/>
      <c r="X746" s="78"/>
      <c r="Y746" s="78"/>
      <c r="Z746" s="78"/>
      <c r="AA746" s="78"/>
      <c r="AB746" s="78"/>
      <c r="AC746" s="78"/>
    </row>
    <row r="747" spans="1:29" ht="13.5" thickBot="1" x14ac:dyDescent="0.25">
      <c r="A747" s="76"/>
      <c r="B747" s="78"/>
      <c r="C747" s="78"/>
      <c r="D747" s="78"/>
      <c r="E747" s="78"/>
      <c r="F747" s="78"/>
      <c r="G747" s="78"/>
      <c r="H747" s="78"/>
      <c r="I747" s="78"/>
      <c r="J747" s="78"/>
      <c r="K747" s="78"/>
      <c r="L747" s="78"/>
      <c r="M747" s="78"/>
      <c r="N747" s="78"/>
      <c r="O747" s="78"/>
      <c r="P747" s="78"/>
      <c r="Q747" s="78"/>
      <c r="R747" s="78"/>
      <c r="S747" s="78"/>
      <c r="T747" s="78"/>
      <c r="U747" s="78"/>
      <c r="V747" s="78"/>
      <c r="W747" s="78"/>
      <c r="X747" s="78"/>
      <c r="Y747" s="78"/>
      <c r="Z747" s="78"/>
      <c r="AA747" s="78"/>
      <c r="AB747" s="78"/>
      <c r="AC747" s="78"/>
    </row>
    <row r="748" spans="1:29" ht="13.5" thickBot="1" x14ac:dyDescent="0.25">
      <c r="A748" s="76"/>
      <c r="B748" s="78"/>
      <c r="C748" s="78"/>
      <c r="D748" s="78"/>
      <c r="E748" s="78"/>
      <c r="F748" s="78"/>
      <c r="G748" s="78"/>
      <c r="H748" s="78"/>
      <c r="I748" s="78"/>
      <c r="J748" s="78"/>
      <c r="K748" s="78"/>
      <c r="L748" s="78"/>
      <c r="M748" s="78"/>
      <c r="N748" s="78"/>
      <c r="O748" s="78"/>
      <c r="P748" s="78"/>
      <c r="Q748" s="78"/>
      <c r="R748" s="78"/>
      <c r="S748" s="78"/>
      <c r="T748" s="78"/>
      <c r="U748" s="78"/>
      <c r="V748" s="78"/>
      <c r="W748" s="78"/>
      <c r="X748" s="78"/>
      <c r="Y748" s="78"/>
      <c r="Z748" s="78"/>
      <c r="AA748" s="78"/>
      <c r="AB748" s="78"/>
      <c r="AC748" s="78"/>
    </row>
    <row r="749" spans="1:29" ht="13.5" thickBot="1" x14ac:dyDescent="0.25">
      <c r="A749" s="76"/>
      <c r="B749" s="78"/>
      <c r="C749" s="78"/>
      <c r="D749" s="78"/>
      <c r="E749" s="78"/>
      <c r="F749" s="78"/>
      <c r="G749" s="78"/>
      <c r="H749" s="78"/>
      <c r="I749" s="78"/>
      <c r="J749" s="78"/>
      <c r="K749" s="78"/>
      <c r="L749" s="78"/>
      <c r="M749" s="78"/>
      <c r="N749" s="78"/>
      <c r="O749" s="78"/>
      <c r="P749" s="78"/>
      <c r="Q749" s="78"/>
      <c r="R749" s="78"/>
      <c r="S749" s="78"/>
      <c r="T749" s="78"/>
      <c r="U749" s="78"/>
      <c r="V749" s="78"/>
      <c r="W749" s="78"/>
      <c r="X749" s="78"/>
      <c r="Y749" s="78"/>
      <c r="Z749" s="78"/>
      <c r="AA749" s="78"/>
      <c r="AB749" s="78"/>
      <c r="AC749" s="78"/>
    </row>
    <row r="750" spans="1:29" ht="13.5" thickBot="1" x14ac:dyDescent="0.25">
      <c r="A750" s="76"/>
      <c r="B750" s="78"/>
      <c r="C750" s="78"/>
      <c r="D750" s="78"/>
      <c r="E750" s="78"/>
      <c r="F750" s="78"/>
      <c r="G750" s="78"/>
      <c r="H750" s="78"/>
      <c r="I750" s="78"/>
      <c r="J750" s="78"/>
      <c r="K750" s="78"/>
      <c r="L750" s="78"/>
      <c r="M750" s="78"/>
      <c r="N750" s="78"/>
      <c r="O750" s="78"/>
      <c r="P750" s="78"/>
      <c r="Q750" s="78"/>
      <c r="R750" s="78"/>
      <c r="S750" s="78"/>
      <c r="T750" s="78"/>
      <c r="U750" s="78"/>
      <c r="V750" s="78"/>
      <c r="W750" s="78"/>
      <c r="X750" s="78"/>
      <c r="Y750" s="78"/>
      <c r="Z750" s="78"/>
      <c r="AA750" s="78"/>
      <c r="AB750" s="78"/>
      <c r="AC750" s="78"/>
    </row>
    <row r="751" spans="1:29" ht="13.5" thickBot="1" x14ac:dyDescent="0.25">
      <c r="A751" s="76"/>
      <c r="B751" s="78"/>
      <c r="C751" s="78"/>
      <c r="D751" s="78"/>
      <c r="E751" s="78"/>
      <c r="F751" s="78"/>
      <c r="G751" s="78"/>
      <c r="H751" s="78"/>
      <c r="I751" s="78"/>
      <c r="J751" s="78"/>
      <c r="K751" s="78"/>
      <c r="L751" s="78"/>
      <c r="M751" s="78"/>
      <c r="N751" s="78"/>
      <c r="O751" s="78"/>
      <c r="P751" s="78"/>
      <c r="Q751" s="78"/>
      <c r="R751" s="78"/>
      <c r="S751" s="78"/>
      <c r="T751" s="78"/>
      <c r="U751" s="78"/>
      <c r="V751" s="78"/>
      <c r="W751" s="78"/>
      <c r="X751" s="78"/>
      <c r="Y751" s="78"/>
      <c r="Z751" s="78"/>
      <c r="AA751" s="78"/>
      <c r="AB751" s="78"/>
      <c r="AC751" s="78"/>
    </row>
    <row r="752" spans="1:29" ht="13.5" thickBot="1" x14ac:dyDescent="0.25">
      <c r="A752" s="76"/>
      <c r="B752" s="78"/>
      <c r="C752" s="78"/>
      <c r="D752" s="78"/>
      <c r="E752" s="78"/>
      <c r="F752" s="78"/>
      <c r="G752" s="78"/>
      <c r="H752" s="78"/>
      <c r="I752" s="78"/>
      <c r="J752" s="78"/>
      <c r="K752" s="78"/>
      <c r="L752" s="78"/>
      <c r="M752" s="78"/>
      <c r="N752" s="78"/>
      <c r="O752" s="78"/>
      <c r="P752" s="78"/>
      <c r="Q752" s="78"/>
      <c r="R752" s="78"/>
      <c r="S752" s="78"/>
      <c r="T752" s="78"/>
      <c r="U752" s="78"/>
      <c r="V752" s="78"/>
      <c r="W752" s="78"/>
      <c r="X752" s="78"/>
      <c r="Y752" s="78"/>
      <c r="Z752" s="78"/>
      <c r="AA752" s="78"/>
      <c r="AB752" s="78"/>
      <c r="AC752" s="78"/>
    </row>
    <row r="753" spans="1:29" ht="13.5" thickBot="1" x14ac:dyDescent="0.25">
      <c r="A753" s="76"/>
      <c r="B753" s="78"/>
      <c r="C753" s="78"/>
      <c r="D753" s="78"/>
      <c r="E753" s="78"/>
      <c r="F753" s="78"/>
      <c r="G753" s="78"/>
      <c r="H753" s="78"/>
      <c r="I753" s="78"/>
      <c r="J753" s="78"/>
      <c r="K753" s="78"/>
      <c r="L753" s="78"/>
      <c r="M753" s="78"/>
      <c r="N753" s="78"/>
      <c r="O753" s="78"/>
      <c r="P753" s="78"/>
      <c r="Q753" s="78"/>
      <c r="R753" s="78"/>
      <c r="S753" s="78"/>
      <c r="T753" s="78"/>
      <c r="U753" s="78"/>
      <c r="V753" s="78"/>
      <c r="W753" s="78"/>
      <c r="X753" s="78"/>
      <c r="Y753" s="78"/>
      <c r="Z753" s="78"/>
      <c r="AA753" s="78"/>
      <c r="AB753" s="78"/>
      <c r="AC753" s="78"/>
    </row>
    <row r="754" spans="1:29" ht="13.5" thickBot="1" x14ac:dyDescent="0.25">
      <c r="A754" s="76"/>
      <c r="B754" s="78"/>
      <c r="C754" s="78"/>
      <c r="D754" s="78"/>
      <c r="E754" s="78"/>
      <c r="F754" s="78"/>
      <c r="G754" s="78"/>
      <c r="H754" s="78"/>
      <c r="I754" s="78"/>
      <c r="J754" s="78"/>
      <c r="K754" s="78"/>
      <c r="L754" s="78"/>
      <c r="M754" s="78"/>
      <c r="N754" s="78"/>
      <c r="O754" s="78"/>
      <c r="P754" s="78"/>
      <c r="Q754" s="78"/>
      <c r="R754" s="78"/>
      <c r="S754" s="78"/>
      <c r="T754" s="78"/>
      <c r="U754" s="78"/>
      <c r="V754" s="78"/>
      <c r="W754" s="78"/>
      <c r="X754" s="78"/>
      <c r="Y754" s="78"/>
      <c r="Z754" s="78"/>
      <c r="AA754" s="78"/>
      <c r="AB754" s="78"/>
      <c r="AC754" s="78"/>
    </row>
    <row r="755" spans="1:29" ht="13.5" thickBot="1" x14ac:dyDescent="0.25">
      <c r="A755" s="76"/>
      <c r="B755" s="78"/>
      <c r="C755" s="78"/>
      <c r="D755" s="78"/>
      <c r="E755" s="78"/>
      <c r="F755" s="78"/>
      <c r="G755" s="78"/>
      <c r="H755" s="78"/>
      <c r="I755" s="78"/>
      <c r="J755" s="78"/>
      <c r="K755" s="78"/>
      <c r="L755" s="78"/>
      <c r="M755" s="78"/>
      <c r="N755" s="78"/>
      <c r="O755" s="78"/>
      <c r="P755" s="78"/>
      <c r="Q755" s="78"/>
      <c r="R755" s="78"/>
      <c r="S755" s="78"/>
      <c r="T755" s="78"/>
      <c r="U755" s="78"/>
      <c r="V755" s="78"/>
      <c r="W755" s="78"/>
      <c r="X755" s="78"/>
      <c r="Y755" s="78"/>
      <c r="Z755" s="78"/>
      <c r="AA755" s="78"/>
      <c r="AB755" s="78"/>
      <c r="AC755" s="78"/>
    </row>
    <row r="756" spans="1:29" ht="13.5" thickBot="1" x14ac:dyDescent="0.25">
      <c r="A756" s="76"/>
      <c r="B756" s="78"/>
      <c r="C756" s="78"/>
      <c r="D756" s="78"/>
      <c r="E756" s="78"/>
      <c r="F756" s="78"/>
      <c r="G756" s="78"/>
      <c r="H756" s="78"/>
      <c r="I756" s="78"/>
      <c r="J756" s="78"/>
      <c r="K756" s="78"/>
      <c r="L756" s="78"/>
      <c r="M756" s="78"/>
      <c r="N756" s="78"/>
      <c r="O756" s="78"/>
      <c r="P756" s="78"/>
      <c r="Q756" s="78"/>
      <c r="R756" s="78"/>
      <c r="S756" s="78"/>
      <c r="T756" s="78"/>
      <c r="U756" s="78"/>
      <c r="V756" s="78"/>
      <c r="W756" s="78"/>
      <c r="X756" s="78"/>
      <c r="Y756" s="78"/>
      <c r="Z756" s="78"/>
      <c r="AA756" s="78"/>
      <c r="AB756" s="78"/>
      <c r="AC756" s="78"/>
    </row>
    <row r="757" spans="1:29" ht="13.5" thickBot="1" x14ac:dyDescent="0.25">
      <c r="A757" s="76"/>
      <c r="B757" s="78"/>
      <c r="C757" s="78"/>
      <c r="D757" s="78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  <c r="R757" s="78"/>
      <c r="S757" s="78"/>
      <c r="T757" s="78"/>
      <c r="U757" s="78"/>
      <c r="V757" s="78"/>
      <c r="W757" s="78"/>
      <c r="X757" s="78"/>
      <c r="Y757" s="78"/>
      <c r="Z757" s="78"/>
      <c r="AA757" s="78"/>
      <c r="AB757" s="78"/>
      <c r="AC757" s="78"/>
    </row>
    <row r="758" spans="1:29" ht="13.5" thickBot="1" x14ac:dyDescent="0.25">
      <c r="A758" s="76"/>
      <c r="B758" s="78"/>
      <c r="C758" s="78"/>
      <c r="D758" s="78"/>
      <c r="E758" s="78"/>
      <c r="F758" s="78"/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  <c r="AA758" s="78"/>
      <c r="AB758" s="78"/>
      <c r="AC758" s="78"/>
    </row>
    <row r="759" spans="1:29" ht="13.5" thickBot="1" x14ac:dyDescent="0.25">
      <c r="A759" s="76"/>
      <c r="B759" s="78"/>
      <c r="C759" s="78"/>
      <c r="D759" s="78"/>
      <c r="E759" s="78"/>
      <c r="F759" s="78"/>
      <c r="G759" s="78"/>
      <c r="H759" s="78"/>
      <c r="I759" s="78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  <c r="AA759" s="78"/>
      <c r="AB759" s="78"/>
      <c r="AC759" s="78"/>
    </row>
    <row r="760" spans="1:29" ht="13.5" thickBot="1" x14ac:dyDescent="0.25">
      <c r="A760" s="76"/>
      <c r="B760" s="78"/>
      <c r="C760" s="78"/>
      <c r="D760" s="78"/>
      <c r="E760" s="78"/>
      <c r="F760" s="78"/>
      <c r="G760" s="78"/>
      <c r="H760" s="78"/>
      <c r="I760" s="78"/>
      <c r="J760" s="78"/>
      <c r="K760" s="78"/>
      <c r="L760" s="78"/>
      <c r="M760" s="78"/>
      <c r="N760" s="78"/>
      <c r="O760" s="78"/>
      <c r="P760" s="78"/>
      <c r="Q760" s="78"/>
      <c r="R760" s="78"/>
      <c r="S760" s="78"/>
      <c r="T760" s="78"/>
      <c r="U760" s="78"/>
      <c r="V760" s="78"/>
      <c r="W760" s="78"/>
      <c r="X760" s="78"/>
      <c r="Y760" s="78"/>
      <c r="Z760" s="78"/>
      <c r="AA760" s="78"/>
      <c r="AB760" s="78"/>
      <c r="AC760" s="78"/>
    </row>
    <row r="761" spans="1:29" ht="13.5" thickBot="1" x14ac:dyDescent="0.25">
      <c r="A761" s="76"/>
      <c r="B761" s="78"/>
      <c r="C761" s="78"/>
      <c r="D761" s="78"/>
      <c r="E761" s="78"/>
      <c r="F761" s="78"/>
      <c r="G761" s="78"/>
      <c r="H761" s="78"/>
      <c r="I761" s="78"/>
      <c r="J761" s="78"/>
      <c r="K761" s="78"/>
      <c r="L761" s="78"/>
      <c r="M761" s="78"/>
      <c r="N761" s="78"/>
      <c r="O761" s="78"/>
      <c r="P761" s="78"/>
      <c r="Q761" s="78"/>
      <c r="R761" s="78"/>
      <c r="S761" s="78"/>
      <c r="T761" s="78"/>
      <c r="U761" s="78"/>
      <c r="V761" s="78"/>
      <c r="W761" s="78"/>
      <c r="X761" s="78"/>
      <c r="Y761" s="78"/>
      <c r="Z761" s="78"/>
      <c r="AA761" s="78"/>
      <c r="AB761" s="78"/>
      <c r="AC761" s="78"/>
    </row>
    <row r="762" spans="1:29" ht="13.5" thickBot="1" x14ac:dyDescent="0.25">
      <c r="A762" s="76"/>
      <c r="B762" s="78"/>
      <c r="C762" s="78"/>
      <c r="D762" s="78"/>
      <c r="E762" s="78"/>
      <c r="F762" s="78"/>
      <c r="G762" s="78"/>
      <c r="H762" s="78"/>
      <c r="I762" s="78"/>
      <c r="J762" s="78"/>
      <c r="K762" s="78"/>
      <c r="L762" s="78"/>
      <c r="M762" s="78"/>
      <c r="N762" s="78"/>
      <c r="O762" s="78"/>
      <c r="P762" s="78"/>
      <c r="Q762" s="78"/>
      <c r="R762" s="78"/>
      <c r="S762" s="78"/>
      <c r="T762" s="78"/>
      <c r="U762" s="78"/>
      <c r="V762" s="78"/>
      <c r="W762" s="78"/>
      <c r="X762" s="78"/>
      <c r="Y762" s="78"/>
      <c r="Z762" s="78"/>
      <c r="AA762" s="78"/>
      <c r="AB762" s="78"/>
      <c r="AC762" s="78"/>
    </row>
    <row r="763" spans="1:29" ht="13.5" thickBot="1" x14ac:dyDescent="0.25">
      <c r="A763" s="76"/>
      <c r="B763" s="78"/>
      <c r="C763" s="78"/>
      <c r="D763" s="78"/>
      <c r="E763" s="78"/>
      <c r="F763" s="78"/>
      <c r="G763" s="78"/>
      <c r="H763" s="78"/>
      <c r="I763" s="78"/>
      <c r="J763" s="78"/>
      <c r="K763" s="78"/>
      <c r="L763" s="78"/>
      <c r="M763" s="78"/>
      <c r="N763" s="78"/>
      <c r="O763" s="78"/>
      <c r="P763" s="78"/>
      <c r="Q763" s="78"/>
      <c r="R763" s="78"/>
      <c r="S763" s="78"/>
      <c r="T763" s="78"/>
      <c r="U763" s="78"/>
      <c r="V763" s="78"/>
      <c r="W763" s="78"/>
      <c r="X763" s="78"/>
      <c r="Y763" s="78"/>
      <c r="Z763" s="78"/>
      <c r="AA763" s="78"/>
      <c r="AB763" s="78"/>
      <c r="AC763" s="78"/>
    </row>
    <row r="764" spans="1:29" ht="13.5" thickBot="1" x14ac:dyDescent="0.25">
      <c r="A764" s="76"/>
      <c r="B764" s="78"/>
      <c r="C764" s="78"/>
      <c r="D764" s="78"/>
      <c r="E764" s="78"/>
      <c r="F764" s="78"/>
      <c r="G764" s="78"/>
      <c r="H764" s="78"/>
      <c r="I764" s="78"/>
      <c r="J764" s="78"/>
      <c r="K764" s="78"/>
      <c r="L764" s="78"/>
      <c r="M764" s="78"/>
      <c r="N764" s="78"/>
      <c r="O764" s="78"/>
      <c r="P764" s="78"/>
      <c r="Q764" s="78"/>
      <c r="R764" s="78"/>
      <c r="S764" s="78"/>
      <c r="T764" s="78"/>
      <c r="U764" s="78"/>
      <c r="V764" s="78"/>
      <c r="W764" s="78"/>
      <c r="X764" s="78"/>
      <c r="Y764" s="78"/>
      <c r="Z764" s="78"/>
      <c r="AA764" s="78"/>
      <c r="AB764" s="78"/>
      <c r="AC764" s="78"/>
    </row>
    <row r="765" spans="1:29" ht="13.5" thickBot="1" x14ac:dyDescent="0.25">
      <c r="A765" s="76"/>
      <c r="B765" s="78"/>
      <c r="C765" s="78"/>
      <c r="D765" s="78"/>
      <c r="E765" s="78"/>
      <c r="F765" s="78"/>
      <c r="G765" s="78"/>
      <c r="H765" s="78"/>
      <c r="I765" s="78"/>
      <c r="J765" s="78"/>
      <c r="K765" s="78"/>
      <c r="L765" s="78"/>
      <c r="M765" s="78"/>
      <c r="N765" s="78"/>
      <c r="O765" s="78"/>
      <c r="P765" s="78"/>
      <c r="Q765" s="78"/>
      <c r="R765" s="78"/>
      <c r="S765" s="78"/>
      <c r="T765" s="78"/>
      <c r="U765" s="78"/>
      <c r="V765" s="78"/>
      <c r="W765" s="78"/>
      <c r="X765" s="78"/>
      <c r="Y765" s="78"/>
      <c r="Z765" s="78"/>
      <c r="AA765" s="78"/>
      <c r="AB765" s="78"/>
      <c r="AC765" s="78"/>
    </row>
    <row r="766" spans="1:29" ht="13.5" thickBot="1" x14ac:dyDescent="0.25">
      <c r="A766" s="76"/>
      <c r="B766" s="78"/>
      <c r="C766" s="78"/>
      <c r="D766" s="78"/>
      <c r="E766" s="78"/>
      <c r="F766" s="78"/>
      <c r="G766" s="78"/>
      <c r="H766" s="78"/>
      <c r="I766" s="78"/>
      <c r="J766" s="78"/>
      <c r="K766" s="78"/>
      <c r="L766" s="78"/>
      <c r="M766" s="78"/>
      <c r="N766" s="78"/>
      <c r="O766" s="78"/>
      <c r="P766" s="78"/>
      <c r="Q766" s="78"/>
      <c r="R766" s="78"/>
      <c r="S766" s="78"/>
      <c r="T766" s="78"/>
      <c r="U766" s="78"/>
      <c r="V766" s="78"/>
      <c r="W766" s="78"/>
      <c r="X766" s="78"/>
      <c r="Y766" s="78"/>
      <c r="Z766" s="78"/>
      <c r="AA766" s="78"/>
      <c r="AB766" s="78"/>
      <c r="AC766" s="78"/>
    </row>
    <row r="767" spans="1:29" ht="13.5" thickBot="1" x14ac:dyDescent="0.25">
      <c r="A767" s="76"/>
      <c r="B767" s="78"/>
      <c r="C767" s="78"/>
      <c r="D767" s="78"/>
      <c r="E767" s="78"/>
      <c r="F767" s="78"/>
      <c r="G767" s="78"/>
      <c r="H767" s="78"/>
      <c r="I767" s="78"/>
      <c r="J767" s="78"/>
      <c r="K767" s="78"/>
      <c r="L767" s="78"/>
      <c r="M767" s="78"/>
      <c r="N767" s="78"/>
      <c r="O767" s="78"/>
      <c r="P767" s="78"/>
      <c r="Q767" s="78"/>
      <c r="R767" s="78"/>
      <c r="S767" s="78"/>
      <c r="T767" s="78"/>
      <c r="U767" s="78"/>
      <c r="V767" s="78"/>
      <c r="W767" s="78"/>
      <c r="X767" s="78"/>
      <c r="Y767" s="78"/>
      <c r="Z767" s="78"/>
      <c r="AA767" s="78"/>
      <c r="AB767" s="78"/>
      <c r="AC767" s="78"/>
    </row>
    <row r="768" spans="1:29" ht="13.5" thickBot="1" x14ac:dyDescent="0.25">
      <c r="A768" s="76"/>
      <c r="B768" s="78"/>
      <c r="C768" s="78"/>
      <c r="D768" s="78"/>
      <c r="E768" s="78"/>
      <c r="F768" s="78"/>
      <c r="G768" s="78"/>
      <c r="H768" s="78"/>
      <c r="I768" s="78"/>
      <c r="J768" s="78"/>
      <c r="K768" s="78"/>
      <c r="L768" s="78"/>
      <c r="M768" s="78"/>
      <c r="N768" s="78"/>
      <c r="O768" s="78"/>
      <c r="P768" s="78"/>
      <c r="Q768" s="78"/>
      <c r="R768" s="78"/>
      <c r="S768" s="78"/>
      <c r="T768" s="78"/>
      <c r="U768" s="78"/>
      <c r="V768" s="78"/>
      <c r="W768" s="78"/>
      <c r="X768" s="78"/>
      <c r="Y768" s="78"/>
      <c r="Z768" s="78"/>
      <c r="AA768" s="78"/>
      <c r="AB768" s="78"/>
      <c r="AC768" s="78"/>
    </row>
    <row r="769" spans="1:29" ht="13.5" thickBot="1" x14ac:dyDescent="0.25">
      <c r="A769" s="76"/>
      <c r="B769" s="78"/>
      <c r="C769" s="78"/>
      <c r="D769" s="78"/>
      <c r="E769" s="78"/>
      <c r="F769" s="78"/>
      <c r="G769" s="78"/>
      <c r="H769" s="78"/>
      <c r="I769" s="78"/>
      <c r="J769" s="78"/>
      <c r="K769" s="78"/>
      <c r="L769" s="78"/>
      <c r="M769" s="78"/>
      <c r="N769" s="78"/>
      <c r="O769" s="78"/>
      <c r="P769" s="78"/>
      <c r="Q769" s="78"/>
      <c r="R769" s="78"/>
      <c r="S769" s="78"/>
      <c r="T769" s="78"/>
      <c r="U769" s="78"/>
      <c r="V769" s="78"/>
      <c r="W769" s="78"/>
      <c r="X769" s="78"/>
      <c r="Y769" s="78"/>
      <c r="Z769" s="78"/>
      <c r="AA769" s="78"/>
      <c r="AB769" s="78"/>
      <c r="AC769" s="78"/>
    </row>
    <row r="770" spans="1:29" ht="13.5" thickBot="1" x14ac:dyDescent="0.25">
      <c r="A770" s="76"/>
      <c r="B770" s="78"/>
      <c r="C770" s="78"/>
      <c r="D770" s="78"/>
      <c r="E770" s="78"/>
      <c r="F770" s="78"/>
      <c r="G770" s="78"/>
      <c r="H770" s="78"/>
      <c r="I770" s="78"/>
      <c r="J770" s="78"/>
      <c r="K770" s="78"/>
      <c r="L770" s="78"/>
      <c r="M770" s="78"/>
      <c r="N770" s="78"/>
      <c r="O770" s="78"/>
      <c r="P770" s="78"/>
      <c r="Q770" s="78"/>
      <c r="R770" s="78"/>
      <c r="S770" s="78"/>
      <c r="T770" s="78"/>
      <c r="U770" s="78"/>
      <c r="V770" s="78"/>
      <c r="W770" s="78"/>
      <c r="X770" s="78"/>
      <c r="Y770" s="78"/>
      <c r="Z770" s="78"/>
      <c r="AA770" s="78"/>
      <c r="AB770" s="78"/>
      <c r="AC770" s="78"/>
    </row>
    <row r="771" spans="1:29" ht="13.5" thickBot="1" x14ac:dyDescent="0.25">
      <c r="A771" s="76"/>
      <c r="B771" s="78"/>
      <c r="C771" s="78"/>
      <c r="D771" s="78"/>
      <c r="E771" s="78"/>
      <c r="F771" s="78"/>
      <c r="G771" s="78"/>
      <c r="H771" s="78"/>
      <c r="I771" s="78"/>
      <c r="J771" s="78"/>
      <c r="K771" s="78"/>
      <c r="L771" s="78"/>
      <c r="M771" s="78"/>
      <c r="N771" s="78"/>
      <c r="O771" s="78"/>
      <c r="P771" s="78"/>
      <c r="Q771" s="78"/>
      <c r="R771" s="78"/>
      <c r="S771" s="78"/>
      <c r="T771" s="78"/>
      <c r="U771" s="78"/>
      <c r="V771" s="78"/>
      <c r="W771" s="78"/>
      <c r="X771" s="78"/>
      <c r="Y771" s="78"/>
      <c r="Z771" s="78"/>
      <c r="AA771" s="78"/>
      <c r="AB771" s="78"/>
      <c r="AC771" s="78"/>
    </row>
    <row r="772" spans="1:29" ht="13.5" thickBot="1" x14ac:dyDescent="0.25">
      <c r="A772" s="76"/>
      <c r="B772" s="78"/>
      <c r="C772" s="78"/>
      <c r="D772" s="78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78"/>
      <c r="P772" s="78"/>
      <c r="Q772" s="78"/>
      <c r="R772" s="78"/>
      <c r="S772" s="78"/>
      <c r="T772" s="78"/>
      <c r="U772" s="78"/>
      <c r="V772" s="78"/>
      <c r="W772" s="78"/>
      <c r="X772" s="78"/>
      <c r="Y772" s="78"/>
      <c r="Z772" s="78"/>
      <c r="AA772" s="78"/>
      <c r="AB772" s="78"/>
      <c r="AC772" s="78"/>
    </row>
    <row r="773" spans="1:29" ht="13.5" thickBot="1" x14ac:dyDescent="0.25">
      <c r="A773" s="76"/>
      <c r="B773" s="78"/>
      <c r="C773" s="78"/>
      <c r="D773" s="78"/>
      <c r="E773" s="78"/>
      <c r="F773" s="78"/>
      <c r="G773" s="78"/>
      <c r="H773" s="78"/>
      <c r="I773" s="78"/>
      <c r="J773" s="78"/>
      <c r="K773" s="78"/>
      <c r="L773" s="78"/>
      <c r="M773" s="78"/>
      <c r="N773" s="78"/>
      <c r="O773" s="78"/>
      <c r="P773" s="78"/>
      <c r="Q773" s="78"/>
      <c r="R773" s="78"/>
      <c r="S773" s="78"/>
      <c r="T773" s="78"/>
      <c r="U773" s="78"/>
      <c r="V773" s="78"/>
      <c r="W773" s="78"/>
      <c r="X773" s="78"/>
      <c r="Y773" s="78"/>
      <c r="Z773" s="78"/>
      <c r="AA773" s="78"/>
      <c r="AB773" s="78"/>
      <c r="AC773" s="78"/>
    </row>
    <row r="774" spans="1:29" ht="13.5" thickBot="1" x14ac:dyDescent="0.25">
      <c r="A774" s="76"/>
      <c r="B774" s="78"/>
      <c r="C774" s="78"/>
      <c r="D774" s="78"/>
      <c r="E774" s="78"/>
      <c r="F774" s="78"/>
      <c r="G774" s="78"/>
      <c r="H774" s="78"/>
      <c r="I774" s="78"/>
      <c r="J774" s="78"/>
      <c r="K774" s="78"/>
      <c r="L774" s="78"/>
      <c r="M774" s="78"/>
      <c r="N774" s="78"/>
      <c r="O774" s="78"/>
      <c r="P774" s="78"/>
      <c r="Q774" s="78"/>
      <c r="R774" s="78"/>
      <c r="S774" s="78"/>
      <c r="T774" s="78"/>
      <c r="U774" s="78"/>
      <c r="V774" s="78"/>
      <c r="W774" s="78"/>
      <c r="X774" s="78"/>
      <c r="Y774" s="78"/>
      <c r="Z774" s="78"/>
      <c r="AA774" s="78"/>
      <c r="AB774" s="78"/>
      <c r="AC774" s="78"/>
    </row>
    <row r="775" spans="1:29" ht="13.5" thickBot="1" x14ac:dyDescent="0.25">
      <c r="A775" s="76"/>
      <c r="B775" s="78"/>
      <c r="C775" s="78"/>
      <c r="D775" s="78"/>
      <c r="E775" s="78"/>
      <c r="F775" s="78"/>
      <c r="G775" s="78"/>
      <c r="H775" s="78"/>
      <c r="I775" s="78"/>
      <c r="J775" s="78"/>
      <c r="K775" s="78"/>
      <c r="L775" s="78"/>
      <c r="M775" s="78"/>
      <c r="N775" s="78"/>
      <c r="O775" s="78"/>
      <c r="P775" s="78"/>
      <c r="Q775" s="78"/>
      <c r="R775" s="78"/>
      <c r="S775" s="78"/>
      <c r="T775" s="78"/>
      <c r="U775" s="78"/>
      <c r="V775" s="78"/>
      <c r="W775" s="78"/>
      <c r="X775" s="78"/>
      <c r="Y775" s="78"/>
      <c r="Z775" s="78"/>
      <c r="AA775" s="78"/>
      <c r="AB775" s="78"/>
      <c r="AC775" s="78"/>
    </row>
    <row r="776" spans="1:29" ht="13.5" thickBot="1" x14ac:dyDescent="0.25">
      <c r="A776" s="76"/>
      <c r="B776" s="78"/>
      <c r="C776" s="78"/>
      <c r="D776" s="78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78"/>
      <c r="P776" s="78"/>
      <c r="Q776" s="78"/>
      <c r="R776" s="78"/>
      <c r="S776" s="78"/>
      <c r="T776" s="78"/>
      <c r="U776" s="78"/>
      <c r="V776" s="78"/>
      <c r="W776" s="78"/>
      <c r="X776" s="78"/>
      <c r="Y776" s="78"/>
      <c r="Z776" s="78"/>
      <c r="AA776" s="78"/>
      <c r="AB776" s="78"/>
      <c r="AC776" s="78"/>
    </row>
    <row r="777" spans="1:29" ht="13.5" thickBot="1" x14ac:dyDescent="0.25">
      <c r="A777" s="76"/>
      <c r="B777" s="78"/>
      <c r="C777" s="78"/>
      <c r="D777" s="78"/>
      <c r="E777" s="78"/>
      <c r="F777" s="78"/>
      <c r="G777" s="78"/>
      <c r="H777" s="78"/>
      <c r="I777" s="78"/>
      <c r="J777" s="78"/>
      <c r="K777" s="78"/>
      <c r="L777" s="78"/>
      <c r="M777" s="78"/>
      <c r="N777" s="78"/>
      <c r="O777" s="78"/>
      <c r="P777" s="78"/>
      <c r="Q777" s="78"/>
      <c r="R777" s="78"/>
      <c r="S777" s="78"/>
      <c r="T777" s="78"/>
      <c r="U777" s="78"/>
      <c r="V777" s="78"/>
      <c r="W777" s="78"/>
      <c r="X777" s="78"/>
      <c r="Y777" s="78"/>
      <c r="Z777" s="78"/>
      <c r="AA777" s="78"/>
      <c r="AB777" s="78"/>
      <c r="AC777" s="78"/>
    </row>
    <row r="778" spans="1:29" ht="13.5" thickBot="1" x14ac:dyDescent="0.25">
      <c r="A778" s="76"/>
      <c r="B778" s="78"/>
      <c r="C778" s="78"/>
      <c r="D778" s="78"/>
      <c r="E778" s="78"/>
      <c r="F778" s="78"/>
      <c r="G778" s="78"/>
      <c r="H778" s="78"/>
      <c r="I778" s="78"/>
      <c r="J778" s="78"/>
      <c r="K778" s="78"/>
      <c r="L778" s="78"/>
      <c r="M778" s="78"/>
      <c r="N778" s="78"/>
      <c r="O778" s="78"/>
      <c r="P778" s="78"/>
      <c r="Q778" s="78"/>
      <c r="R778" s="78"/>
      <c r="S778" s="78"/>
      <c r="T778" s="78"/>
      <c r="U778" s="78"/>
      <c r="V778" s="78"/>
      <c r="W778" s="78"/>
      <c r="X778" s="78"/>
      <c r="Y778" s="78"/>
      <c r="Z778" s="78"/>
      <c r="AA778" s="78"/>
      <c r="AB778" s="78"/>
      <c r="AC778" s="78"/>
    </row>
    <row r="779" spans="1:29" ht="13.5" thickBot="1" x14ac:dyDescent="0.25">
      <c r="A779" s="76"/>
      <c r="B779" s="78"/>
      <c r="C779" s="78"/>
      <c r="D779" s="78"/>
      <c r="E779" s="78"/>
      <c r="F779" s="78"/>
      <c r="G779" s="78"/>
      <c r="H779" s="78"/>
      <c r="I779" s="78"/>
      <c r="J779" s="78"/>
      <c r="K779" s="78"/>
      <c r="L779" s="78"/>
      <c r="M779" s="78"/>
      <c r="N779" s="78"/>
      <c r="O779" s="78"/>
      <c r="P779" s="78"/>
      <c r="Q779" s="78"/>
      <c r="R779" s="78"/>
      <c r="S779" s="78"/>
      <c r="T779" s="78"/>
      <c r="U779" s="78"/>
      <c r="V779" s="78"/>
      <c r="W779" s="78"/>
      <c r="X779" s="78"/>
      <c r="Y779" s="78"/>
      <c r="Z779" s="78"/>
      <c r="AA779" s="78"/>
      <c r="AB779" s="78"/>
      <c r="AC779" s="78"/>
    </row>
    <row r="780" spans="1:29" ht="13.5" thickBot="1" x14ac:dyDescent="0.25">
      <c r="A780" s="76"/>
      <c r="B780" s="78"/>
      <c r="C780" s="78"/>
      <c r="D780" s="78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78"/>
      <c r="P780" s="78"/>
      <c r="Q780" s="78"/>
      <c r="R780" s="78"/>
      <c r="S780" s="78"/>
      <c r="T780" s="78"/>
      <c r="U780" s="78"/>
      <c r="V780" s="78"/>
      <c r="W780" s="78"/>
      <c r="X780" s="78"/>
      <c r="Y780" s="78"/>
      <c r="Z780" s="78"/>
      <c r="AA780" s="78"/>
      <c r="AB780" s="78"/>
      <c r="AC780" s="78"/>
    </row>
    <row r="781" spans="1:29" ht="13.5" thickBot="1" x14ac:dyDescent="0.25">
      <c r="A781" s="76"/>
      <c r="B781" s="78"/>
      <c r="C781" s="78"/>
      <c r="D781" s="78"/>
      <c r="E781" s="78"/>
      <c r="F781" s="78"/>
      <c r="G781" s="78"/>
      <c r="H781" s="78"/>
      <c r="I781" s="78"/>
      <c r="J781" s="78"/>
      <c r="K781" s="78"/>
      <c r="L781" s="78"/>
      <c r="M781" s="78"/>
      <c r="N781" s="78"/>
      <c r="O781" s="78"/>
      <c r="P781" s="78"/>
      <c r="Q781" s="78"/>
      <c r="R781" s="78"/>
      <c r="S781" s="78"/>
      <c r="T781" s="78"/>
      <c r="U781" s="78"/>
      <c r="V781" s="78"/>
      <c r="W781" s="78"/>
      <c r="X781" s="78"/>
      <c r="Y781" s="78"/>
      <c r="Z781" s="78"/>
      <c r="AA781" s="78"/>
      <c r="AB781" s="78"/>
      <c r="AC781" s="78"/>
    </row>
    <row r="782" spans="1:29" ht="13.5" thickBot="1" x14ac:dyDescent="0.25">
      <c r="A782" s="76"/>
      <c r="B782" s="78"/>
      <c r="C782" s="78"/>
      <c r="D782" s="78"/>
      <c r="E782" s="78"/>
      <c r="F782" s="78"/>
      <c r="G782" s="78"/>
      <c r="H782" s="78"/>
      <c r="I782" s="78"/>
      <c r="J782" s="78"/>
      <c r="K782" s="78"/>
      <c r="L782" s="78"/>
      <c r="M782" s="78"/>
      <c r="N782" s="78"/>
      <c r="O782" s="78"/>
      <c r="P782" s="78"/>
      <c r="Q782" s="78"/>
      <c r="R782" s="78"/>
      <c r="S782" s="78"/>
      <c r="T782" s="78"/>
      <c r="U782" s="78"/>
      <c r="V782" s="78"/>
      <c r="W782" s="78"/>
      <c r="X782" s="78"/>
      <c r="Y782" s="78"/>
      <c r="Z782" s="78"/>
      <c r="AA782" s="78"/>
      <c r="AB782" s="78"/>
      <c r="AC782" s="78"/>
    </row>
    <row r="783" spans="1:29" ht="13.5" thickBot="1" x14ac:dyDescent="0.25">
      <c r="A783" s="76"/>
      <c r="B783" s="78"/>
      <c r="C783" s="78"/>
      <c r="D783" s="78"/>
      <c r="E783" s="78"/>
      <c r="F783" s="78"/>
      <c r="G783" s="78"/>
      <c r="H783" s="78"/>
      <c r="I783" s="78"/>
      <c r="J783" s="78"/>
      <c r="K783" s="78"/>
      <c r="L783" s="78"/>
      <c r="M783" s="78"/>
      <c r="N783" s="78"/>
      <c r="O783" s="78"/>
      <c r="P783" s="78"/>
      <c r="Q783" s="78"/>
      <c r="R783" s="78"/>
      <c r="S783" s="78"/>
      <c r="T783" s="78"/>
      <c r="U783" s="78"/>
      <c r="V783" s="78"/>
      <c r="W783" s="78"/>
      <c r="X783" s="78"/>
      <c r="Y783" s="78"/>
      <c r="Z783" s="78"/>
      <c r="AA783" s="78"/>
      <c r="AB783" s="78"/>
      <c r="AC783" s="78"/>
    </row>
    <row r="784" spans="1:29" ht="13.5" thickBot="1" x14ac:dyDescent="0.25">
      <c r="A784" s="76"/>
      <c r="B784" s="78"/>
      <c r="C784" s="78"/>
      <c r="D784" s="78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8"/>
      <c r="P784" s="78"/>
      <c r="Q784" s="78"/>
      <c r="R784" s="78"/>
      <c r="S784" s="78"/>
      <c r="T784" s="78"/>
      <c r="U784" s="78"/>
      <c r="V784" s="78"/>
      <c r="W784" s="78"/>
      <c r="X784" s="78"/>
      <c r="Y784" s="78"/>
      <c r="Z784" s="78"/>
      <c r="AA784" s="78"/>
      <c r="AB784" s="78"/>
      <c r="AC784" s="78"/>
    </row>
    <row r="785" spans="1:29" ht="13.5" thickBot="1" x14ac:dyDescent="0.25">
      <c r="A785" s="76"/>
      <c r="B785" s="78"/>
      <c r="C785" s="78"/>
      <c r="D785" s="78"/>
      <c r="E785" s="78"/>
      <c r="F785" s="78"/>
      <c r="G785" s="78"/>
      <c r="H785" s="78"/>
      <c r="I785" s="78"/>
      <c r="J785" s="78"/>
      <c r="K785" s="78"/>
      <c r="L785" s="78"/>
      <c r="M785" s="78"/>
      <c r="N785" s="78"/>
      <c r="O785" s="78"/>
      <c r="P785" s="78"/>
      <c r="Q785" s="78"/>
      <c r="R785" s="78"/>
      <c r="S785" s="78"/>
      <c r="T785" s="78"/>
      <c r="U785" s="78"/>
      <c r="V785" s="78"/>
      <c r="W785" s="78"/>
      <c r="X785" s="78"/>
      <c r="Y785" s="78"/>
      <c r="Z785" s="78"/>
      <c r="AA785" s="78"/>
      <c r="AB785" s="78"/>
      <c r="AC785" s="78"/>
    </row>
    <row r="786" spans="1:29" ht="13.5" thickBot="1" x14ac:dyDescent="0.25">
      <c r="A786" s="76"/>
      <c r="B786" s="78"/>
      <c r="C786" s="78"/>
      <c r="D786" s="78"/>
      <c r="E786" s="78"/>
      <c r="F786" s="78"/>
      <c r="G786" s="78"/>
      <c r="H786" s="78"/>
      <c r="I786" s="78"/>
      <c r="J786" s="78"/>
      <c r="K786" s="78"/>
      <c r="L786" s="78"/>
      <c r="M786" s="78"/>
      <c r="N786" s="78"/>
      <c r="O786" s="78"/>
      <c r="P786" s="78"/>
      <c r="Q786" s="78"/>
      <c r="R786" s="78"/>
      <c r="S786" s="78"/>
      <c r="T786" s="78"/>
      <c r="U786" s="78"/>
      <c r="V786" s="78"/>
      <c r="W786" s="78"/>
      <c r="X786" s="78"/>
      <c r="Y786" s="78"/>
      <c r="Z786" s="78"/>
      <c r="AA786" s="78"/>
      <c r="AB786" s="78"/>
      <c r="AC786" s="78"/>
    </row>
    <row r="787" spans="1:29" ht="13.5" thickBot="1" x14ac:dyDescent="0.25">
      <c r="A787" s="76"/>
      <c r="B787" s="78"/>
      <c r="C787" s="78"/>
      <c r="D787" s="78"/>
      <c r="E787" s="78"/>
      <c r="F787" s="78"/>
      <c r="G787" s="78"/>
      <c r="H787" s="78"/>
      <c r="I787" s="78"/>
      <c r="J787" s="78"/>
      <c r="K787" s="78"/>
      <c r="L787" s="78"/>
      <c r="M787" s="78"/>
      <c r="N787" s="78"/>
      <c r="O787" s="78"/>
      <c r="P787" s="78"/>
      <c r="Q787" s="78"/>
      <c r="R787" s="78"/>
      <c r="S787" s="78"/>
      <c r="T787" s="78"/>
      <c r="U787" s="78"/>
      <c r="V787" s="78"/>
      <c r="W787" s="78"/>
      <c r="X787" s="78"/>
      <c r="Y787" s="78"/>
      <c r="Z787" s="78"/>
      <c r="AA787" s="78"/>
      <c r="AB787" s="78"/>
      <c r="AC787" s="78"/>
    </row>
    <row r="788" spans="1:29" ht="13.5" thickBot="1" x14ac:dyDescent="0.25">
      <c r="A788" s="76"/>
      <c r="B788" s="78"/>
      <c r="C788" s="78"/>
      <c r="D788" s="78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78"/>
      <c r="P788" s="78"/>
      <c r="Q788" s="78"/>
      <c r="R788" s="78"/>
      <c r="S788" s="78"/>
      <c r="T788" s="78"/>
      <c r="U788" s="78"/>
      <c r="V788" s="78"/>
      <c r="W788" s="78"/>
      <c r="X788" s="78"/>
      <c r="Y788" s="78"/>
      <c r="Z788" s="78"/>
      <c r="AA788" s="78"/>
      <c r="AB788" s="78"/>
      <c r="AC788" s="78"/>
    </row>
    <row r="789" spans="1:29" ht="13.5" thickBot="1" x14ac:dyDescent="0.25">
      <c r="A789" s="76"/>
      <c r="B789" s="78"/>
      <c r="C789" s="78"/>
      <c r="D789" s="78"/>
      <c r="E789" s="78"/>
      <c r="F789" s="78"/>
      <c r="G789" s="78"/>
      <c r="H789" s="78"/>
      <c r="I789" s="78"/>
      <c r="J789" s="78"/>
      <c r="K789" s="78"/>
      <c r="L789" s="78"/>
      <c r="M789" s="78"/>
      <c r="N789" s="78"/>
      <c r="O789" s="78"/>
      <c r="P789" s="78"/>
      <c r="Q789" s="78"/>
      <c r="R789" s="78"/>
      <c r="S789" s="78"/>
      <c r="T789" s="78"/>
      <c r="U789" s="78"/>
      <c r="V789" s="78"/>
      <c r="W789" s="78"/>
      <c r="X789" s="78"/>
      <c r="Y789" s="78"/>
      <c r="Z789" s="78"/>
      <c r="AA789" s="78"/>
      <c r="AB789" s="78"/>
      <c r="AC789" s="78"/>
    </row>
    <row r="790" spans="1:29" ht="13.5" thickBot="1" x14ac:dyDescent="0.25">
      <c r="A790" s="76"/>
      <c r="B790" s="78"/>
      <c r="C790" s="78"/>
      <c r="D790" s="78"/>
      <c r="E790" s="78"/>
      <c r="F790" s="78"/>
      <c r="G790" s="78"/>
      <c r="H790" s="78"/>
      <c r="I790" s="78"/>
      <c r="J790" s="78"/>
      <c r="K790" s="78"/>
      <c r="L790" s="78"/>
      <c r="M790" s="78"/>
      <c r="N790" s="78"/>
      <c r="O790" s="78"/>
      <c r="P790" s="78"/>
      <c r="Q790" s="78"/>
      <c r="R790" s="78"/>
      <c r="S790" s="78"/>
      <c r="T790" s="78"/>
      <c r="U790" s="78"/>
      <c r="V790" s="78"/>
      <c r="W790" s="78"/>
      <c r="X790" s="78"/>
      <c r="Y790" s="78"/>
      <c r="Z790" s="78"/>
      <c r="AA790" s="78"/>
      <c r="AB790" s="78"/>
      <c r="AC790" s="78"/>
    </row>
    <row r="791" spans="1:29" ht="13.5" thickBot="1" x14ac:dyDescent="0.25">
      <c r="A791" s="76"/>
      <c r="B791" s="78"/>
      <c r="C791" s="78"/>
      <c r="D791" s="78"/>
      <c r="E791" s="78"/>
      <c r="F791" s="78"/>
      <c r="G791" s="78"/>
      <c r="H791" s="78"/>
      <c r="I791" s="78"/>
      <c r="J791" s="78"/>
      <c r="K791" s="78"/>
      <c r="L791" s="78"/>
      <c r="M791" s="78"/>
      <c r="N791" s="78"/>
      <c r="O791" s="78"/>
      <c r="P791" s="78"/>
      <c r="Q791" s="78"/>
      <c r="R791" s="78"/>
      <c r="S791" s="78"/>
      <c r="T791" s="78"/>
      <c r="U791" s="78"/>
      <c r="V791" s="78"/>
      <c r="W791" s="78"/>
      <c r="X791" s="78"/>
      <c r="Y791" s="78"/>
      <c r="Z791" s="78"/>
      <c r="AA791" s="78"/>
      <c r="AB791" s="78"/>
      <c r="AC791" s="78"/>
    </row>
    <row r="792" spans="1:29" ht="13.5" thickBot="1" x14ac:dyDescent="0.25">
      <c r="A792" s="76"/>
      <c r="B792" s="78"/>
      <c r="C792" s="78"/>
      <c r="D792" s="78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8"/>
      <c r="P792" s="78"/>
      <c r="Q792" s="78"/>
      <c r="R792" s="78"/>
      <c r="S792" s="78"/>
      <c r="T792" s="78"/>
      <c r="U792" s="78"/>
      <c r="V792" s="78"/>
      <c r="W792" s="78"/>
      <c r="X792" s="78"/>
      <c r="Y792" s="78"/>
      <c r="Z792" s="78"/>
      <c r="AA792" s="78"/>
      <c r="AB792" s="78"/>
      <c r="AC792" s="78"/>
    </row>
    <row r="793" spans="1:29" ht="13.5" thickBot="1" x14ac:dyDescent="0.25">
      <c r="A793" s="76"/>
      <c r="B793" s="78"/>
      <c r="C793" s="78"/>
      <c r="D793" s="78"/>
      <c r="E793" s="78"/>
      <c r="F793" s="78"/>
      <c r="G793" s="78"/>
      <c r="H793" s="78"/>
      <c r="I793" s="78"/>
      <c r="J793" s="78"/>
      <c r="K793" s="78"/>
      <c r="L793" s="78"/>
      <c r="M793" s="78"/>
      <c r="N793" s="78"/>
      <c r="O793" s="78"/>
      <c r="P793" s="78"/>
      <c r="Q793" s="78"/>
      <c r="R793" s="78"/>
      <c r="S793" s="78"/>
      <c r="T793" s="78"/>
      <c r="U793" s="78"/>
      <c r="V793" s="78"/>
      <c r="W793" s="78"/>
      <c r="X793" s="78"/>
      <c r="Y793" s="78"/>
      <c r="Z793" s="78"/>
      <c r="AA793" s="78"/>
      <c r="AB793" s="78"/>
      <c r="AC793" s="78"/>
    </row>
    <row r="794" spans="1:29" ht="13.5" thickBot="1" x14ac:dyDescent="0.25">
      <c r="A794" s="76"/>
      <c r="B794" s="78"/>
      <c r="C794" s="78"/>
      <c r="D794" s="78"/>
      <c r="E794" s="78"/>
      <c r="F794" s="78"/>
      <c r="G794" s="78"/>
      <c r="H794" s="78"/>
      <c r="I794" s="78"/>
      <c r="J794" s="78"/>
      <c r="K794" s="78"/>
      <c r="L794" s="78"/>
      <c r="M794" s="78"/>
      <c r="N794" s="78"/>
      <c r="O794" s="78"/>
      <c r="P794" s="78"/>
      <c r="Q794" s="78"/>
      <c r="R794" s="78"/>
      <c r="S794" s="78"/>
      <c r="T794" s="78"/>
      <c r="U794" s="78"/>
      <c r="V794" s="78"/>
      <c r="W794" s="78"/>
      <c r="X794" s="78"/>
      <c r="Y794" s="78"/>
      <c r="Z794" s="78"/>
      <c r="AA794" s="78"/>
      <c r="AB794" s="78"/>
      <c r="AC794" s="78"/>
    </row>
    <row r="795" spans="1:29" ht="13.5" thickBot="1" x14ac:dyDescent="0.25">
      <c r="A795" s="76"/>
      <c r="B795" s="78"/>
      <c r="C795" s="78"/>
      <c r="D795" s="78"/>
      <c r="E795" s="78"/>
      <c r="F795" s="78"/>
      <c r="G795" s="78"/>
      <c r="H795" s="78"/>
      <c r="I795" s="78"/>
      <c r="J795" s="78"/>
      <c r="K795" s="78"/>
      <c r="L795" s="78"/>
      <c r="M795" s="78"/>
      <c r="N795" s="78"/>
      <c r="O795" s="78"/>
      <c r="P795" s="78"/>
      <c r="Q795" s="78"/>
      <c r="R795" s="78"/>
      <c r="S795" s="78"/>
      <c r="T795" s="78"/>
      <c r="U795" s="78"/>
      <c r="V795" s="78"/>
      <c r="W795" s="78"/>
      <c r="X795" s="78"/>
      <c r="Y795" s="78"/>
      <c r="Z795" s="78"/>
      <c r="AA795" s="78"/>
      <c r="AB795" s="78"/>
      <c r="AC795" s="78"/>
    </row>
    <row r="796" spans="1:29" ht="13.5" thickBot="1" x14ac:dyDescent="0.25">
      <c r="A796" s="76"/>
      <c r="B796" s="78"/>
      <c r="C796" s="78"/>
      <c r="D796" s="78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8"/>
      <c r="P796" s="78"/>
      <c r="Q796" s="78"/>
      <c r="R796" s="78"/>
      <c r="S796" s="78"/>
      <c r="T796" s="78"/>
      <c r="U796" s="78"/>
      <c r="V796" s="78"/>
      <c r="W796" s="78"/>
      <c r="X796" s="78"/>
      <c r="Y796" s="78"/>
      <c r="Z796" s="78"/>
      <c r="AA796" s="78"/>
      <c r="AB796" s="78"/>
      <c r="AC796" s="78"/>
    </row>
    <row r="797" spans="1:29" ht="13.5" thickBot="1" x14ac:dyDescent="0.25">
      <c r="A797" s="76"/>
      <c r="B797" s="78"/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  <c r="P797" s="78"/>
      <c r="Q797" s="78"/>
      <c r="R797" s="78"/>
      <c r="S797" s="78"/>
      <c r="T797" s="78"/>
      <c r="U797" s="78"/>
      <c r="V797" s="78"/>
      <c r="W797" s="78"/>
      <c r="X797" s="78"/>
      <c r="Y797" s="78"/>
      <c r="Z797" s="78"/>
      <c r="AA797" s="78"/>
      <c r="AB797" s="78"/>
      <c r="AC797" s="78"/>
    </row>
    <row r="798" spans="1:29" ht="13.5" thickBot="1" x14ac:dyDescent="0.25">
      <c r="A798" s="76"/>
      <c r="B798" s="78"/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  <c r="P798" s="78"/>
      <c r="Q798" s="78"/>
      <c r="R798" s="78"/>
      <c r="S798" s="78"/>
      <c r="T798" s="78"/>
      <c r="U798" s="78"/>
      <c r="V798" s="78"/>
      <c r="W798" s="78"/>
      <c r="X798" s="78"/>
      <c r="Y798" s="78"/>
      <c r="Z798" s="78"/>
      <c r="AA798" s="78"/>
      <c r="AB798" s="78"/>
      <c r="AC798" s="78"/>
    </row>
    <row r="799" spans="1:29" ht="13.5" thickBot="1" x14ac:dyDescent="0.25">
      <c r="A799" s="76"/>
      <c r="B799" s="78"/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  <c r="P799" s="78"/>
      <c r="Q799" s="78"/>
      <c r="R799" s="78"/>
      <c r="S799" s="78"/>
      <c r="T799" s="78"/>
      <c r="U799" s="78"/>
      <c r="V799" s="78"/>
      <c r="W799" s="78"/>
      <c r="X799" s="78"/>
      <c r="Y799" s="78"/>
      <c r="Z799" s="78"/>
      <c r="AA799" s="78"/>
      <c r="AB799" s="78"/>
      <c r="AC799" s="78"/>
    </row>
    <row r="800" spans="1:29" ht="13.5" thickBot="1" x14ac:dyDescent="0.25">
      <c r="A800" s="76"/>
      <c r="B800" s="78"/>
      <c r="C800" s="78"/>
      <c r="D800" s="78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8"/>
      <c r="P800" s="78"/>
      <c r="Q800" s="78"/>
      <c r="R800" s="78"/>
      <c r="S800" s="78"/>
      <c r="T800" s="78"/>
      <c r="U800" s="78"/>
      <c r="V800" s="78"/>
      <c r="W800" s="78"/>
      <c r="X800" s="78"/>
      <c r="Y800" s="78"/>
      <c r="Z800" s="78"/>
      <c r="AA800" s="78"/>
      <c r="AB800" s="78"/>
      <c r="AC800" s="78"/>
    </row>
    <row r="801" spans="1:29" ht="13.5" thickBot="1" x14ac:dyDescent="0.25">
      <c r="A801" s="76"/>
      <c r="B801" s="78"/>
      <c r="C801" s="78"/>
      <c r="D801" s="78"/>
      <c r="E801" s="78"/>
      <c r="F801" s="78"/>
      <c r="G801" s="78"/>
      <c r="H801" s="78"/>
      <c r="I801" s="78"/>
      <c r="J801" s="78"/>
      <c r="K801" s="78"/>
      <c r="L801" s="78"/>
      <c r="M801" s="78"/>
      <c r="N801" s="78"/>
      <c r="O801" s="78"/>
      <c r="P801" s="78"/>
      <c r="Q801" s="78"/>
      <c r="R801" s="78"/>
      <c r="S801" s="78"/>
      <c r="T801" s="78"/>
      <c r="U801" s="78"/>
      <c r="V801" s="78"/>
      <c r="W801" s="78"/>
      <c r="X801" s="78"/>
      <c r="Y801" s="78"/>
      <c r="Z801" s="78"/>
      <c r="AA801" s="78"/>
      <c r="AB801" s="78"/>
      <c r="AC801" s="78"/>
    </row>
    <row r="802" spans="1:29" ht="13.5" thickBot="1" x14ac:dyDescent="0.25">
      <c r="A802" s="76"/>
      <c r="B802" s="78"/>
      <c r="C802" s="78"/>
      <c r="D802" s="78"/>
      <c r="E802" s="78"/>
      <c r="F802" s="78"/>
      <c r="G802" s="78"/>
      <c r="H802" s="78"/>
      <c r="I802" s="78"/>
      <c r="J802" s="78"/>
      <c r="K802" s="78"/>
      <c r="L802" s="78"/>
      <c r="M802" s="78"/>
      <c r="N802" s="78"/>
      <c r="O802" s="78"/>
      <c r="P802" s="78"/>
      <c r="Q802" s="78"/>
      <c r="R802" s="78"/>
      <c r="S802" s="78"/>
      <c r="T802" s="78"/>
      <c r="U802" s="78"/>
      <c r="V802" s="78"/>
      <c r="W802" s="78"/>
      <c r="X802" s="78"/>
      <c r="Y802" s="78"/>
      <c r="Z802" s="78"/>
      <c r="AA802" s="78"/>
      <c r="AB802" s="78"/>
      <c r="AC802" s="78"/>
    </row>
    <row r="803" spans="1:29" ht="13.5" thickBot="1" x14ac:dyDescent="0.25">
      <c r="A803" s="76"/>
      <c r="B803" s="78"/>
      <c r="C803" s="78"/>
      <c r="D803" s="78"/>
      <c r="E803" s="78"/>
      <c r="F803" s="78"/>
      <c r="G803" s="78"/>
      <c r="H803" s="78"/>
      <c r="I803" s="78"/>
      <c r="J803" s="78"/>
      <c r="K803" s="78"/>
      <c r="L803" s="78"/>
      <c r="M803" s="78"/>
      <c r="N803" s="78"/>
      <c r="O803" s="78"/>
      <c r="P803" s="78"/>
      <c r="Q803" s="78"/>
      <c r="R803" s="78"/>
      <c r="S803" s="78"/>
      <c r="T803" s="78"/>
      <c r="U803" s="78"/>
      <c r="V803" s="78"/>
      <c r="W803" s="78"/>
      <c r="X803" s="78"/>
      <c r="Y803" s="78"/>
      <c r="Z803" s="78"/>
      <c r="AA803" s="78"/>
      <c r="AB803" s="78"/>
      <c r="AC803" s="78"/>
    </row>
    <row r="804" spans="1:29" ht="13.5" thickBot="1" x14ac:dyDescent="0.25">
      <c r="A804" s="76"/>
      <c r="B804" s="78"/>
      <c r="C804" s="78"/>
      <c r="D804" s="78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8"/>
      <c r="P804" s="78"/>
      <c r="Q804" s="78"/>
      <c r="R804" s="78"/>
      <c r="S804" s="78"/>
      <c r="T804" s="78"/>
      <c r="U804" s="78"/>
      <c r="V804" s="78"/>
      <c r="W804" s="78"/>
      <c r="X804" s="78"/>
      <c r="Y804" s="78"/>
      <c r="Z804" s="78"/>
      <c r="AA804" s="78"/>
      <c r="AB804" s="78"/>
      <c r="AC804" s="78"/>
    </row>
    <row r="805" spans="1:29" ht="13.5" thickBot="1" x14ac:dyDescent="0.25">
      <c r="A805" s="76"/>
      <c r="B805" s="78"/>
      <c r="C805" s="78"/>
      <c r="D805" s="78"/>
      <c r="E805" s="78"/>
      <c r="F805" s="78"/>
      <c r="G805" s="78"/>
      <c r="H805" s="78"/>
      <c r="I805" s="78"/>
      <c r="J805" s="78"/>
      <c r="K805" s="78"/>
      <c r="L805" s="78"/>
      <c r="M805" s="78"/>
      <c r="N805" s="78"/>
      <c r="O805" s="78"/>
      <c r="P805" s="78"/>
      <c r="Q805" s="78"/>
      <c r="R805" s="78"/>
      <c r="S805" s="78"/>
      <c r="T805" s="78"/>
      <c r="U805" s="78"/>
      <c r="V805" s="78"/>
      <c r="W805" s="78"/>
      <c r="X805" s="78"/>
      <c r="Y805" s="78"/>
      <c r="Z805" s="78"/>
      <c r="AA805" s="78"/>
      <c r="AB805" s="78"/>
      <c r="AC805" s="78"/>
    </row>
    <row r="806" spans="1:29" ht="13.5" thickBot="1" x14ac:dyDescent="0.25">
      <c r="A806" s="76"/>
      <c r="B806" s="78"/>
      <c r="C806" s="78"/>
      <c r="D806" s="78"/>
      <c r="E806" s="78"/>
      <c r="F806" s="78"/>
      <c r="G806" s="78"/>
      <c r="H806" s="78"/>
      <c r="I806" s="78"/>
      <c r="J806" s="78"/>
      <c r="K806" s="78"/>
      <c r="L806" s="78"/>
      <c r="M806" s="78"/>
      <c r="N806" s="78"/>
      <c r="O806" s="78"/>
      <c r="P806" s="78"/>
      <c r="Q806" s="78"/>
      <c r="R806" s="78"/>
      <c r="S806" s="78"/>
      <c r="T806" s="78"/>
      <c r="U806" s="78"/>
      <c r="V806" s="78"/>
      <c r="W806" s="78"/>
      <c r="X806" s="78"/>
      <c r="Y806" s="78"/>
      <c r="Z806" s="78"/>
      <c r="AA806" s="78"/>
      <c r="AB806" s="78"/>
      <c r="AC806" s="78"/>
    </row>
    <row r="807" spans="1:29" ht="13.5" thickBot="1" x14ac:dyDescent="0.25">
      <c r="A807" s="76"/>
      <c r="B807" s="78"/>
      <c r="C807" s="78"/>
      <c r="D807" s="78"/>
      <c r="E807" s="78"/>
      <c r="F807" s="78"/>
      <c r="G807" s="78"/>
      <c r="H807" s="78"/>
      <c r="I807" s="78"/>
      <c r="J807" s="78"/>
      <c r="K807" s="78"/>
      <c r="L807" s="78"/>
      <c r="M807" s="78"/>
      <c r="N807" s="78"/>
      <c r="O807" s="78"/>
      <c r="P807" s="78"/>
      <c r="Q807" s="78"/>
      <c r="R807" s="78"/>
      <c r="S807" s="78"/>
      <c r="T807" s="78"/>
      <c r="U807" s="78"/>
      <c r="V807" s="78"/>
      <c r="W807" s="78"/>
      <c r="X807" s="78"/>
      <c r="Y807" s="78"/>
      <c r="Z807" s="78"/>
      <c r="AA807" s="78"/>
      <c r="AB807" s="78"/>
      <c r="AC807" s="78"/>
    </row>
    <row r="808" spans="1:29" ht="13.5" thickBot="1" x14ac:dyDescent="0.25">
      <c r="A808" s="76"/>
      <c r="B808" s="78"/>
      <c r="C808" s="78"/>
      <c r="D808" s="78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8"/>
      <c r="P808" s="78"/>
      <c r="Q808" s="78"/>
      <c r="R808" s="78"/>
      <c r="S808" s="78"/>
      <c r="T808" s="78"/>
      <c r="U808" s="78"/>
      <c r="V808" s="78"/>
      <c r="W808" s="78"/>
      <c r="X808" s="78"/>
      <c r="Y808" s="78"/>
      <c r="Z808" s="78"/>
      <c r="AA808" s="78"/>
      <c r="AB808" s="78"/>
      <c r="AC808" s="78"/>
    </row>
    <row r="809" spans="1:29" ht="13.5" thickBot="1" x14ac:dyDescent="0.25">
      <c r="A809" s="76"/>
      <c r="B809" s="78"/>
      <c r="C809" s="78"/>
      <c r="D809" s="78"/>
      <c r="E809" s="78"/>
      <c r="F809" s="78"/>
      <c r="G809" s="78"/>
      <c r="H809" s="78"/>
      <c r="I809" s="78"/>
      <c r="J809" s="78"/>
      <c r="K809" s="78"/>
      <c r="L809" s="78"/>
      <c r="M809" s="78"/>
      <c r="N809" s="78"/>
      <c r="O809" s="78"/>
      <c r="P809" s="78"/>
      <c r="Q809" s="78"/>
      <c r="R809" s="78"/>
      <c r="S809" s="78"/>
      <c r="T809" s="78"/>
      <c r="U809" s="78"/>
      <c r="V809" s="78"/>
      <c r="W809" s="78"/>
      <c r="X809" s="78"/>
      <c r="Y809" s="78"/>
      <c r="Z809" s="78"/>
      <c r="AA809" s="78"/>
      <c r="AB809" s="78"/>
      <c r="AC809" s="78"/>
    </row>
    <row r="810" spans="1:29" ht="13.5" thickBot="1" x14ac:dyDescent="0.25">
      <c r="A810" s="76"/>
      <c r="B810" s="78"/>
      <c r="C810" s="78"/>
      <c r="D810" s="78"/>
      <c r="E810" s="78"/>
      <c r="F810" s="78"/>
      <c r="G810" s="78"/>
      <c r="H810" s="78"/>
      <c r="I810" s="78"/>
      <c r="J810" s="78"/>
      <c r="K810" s="78"/>
      <c r="L810" s="78"/>
      <c r="M810" s="78"/>
      <c r="N810" s="78"/>
      <c r="O810" s="78"/>
      <c r="P810" s="78"/>
      <c r="Q810" s="78"/>
      <c r="R810" s="78"/>
      <c r="S810" s="78"/>
      <c r="T810" s="78"/>
      <c r="U810" s="78"/>
      <c r="V810" s="78"/>
      <c r="W810" s="78"/>
      <c r="X810" s="78"/>
      <c r="Y810" s="78"/>
      <c r="Z810" s="78"/>
      <c r="AA810" s="78"/>
      <c r="AB810" s="78"/>
      <c r="AC810" s="78"/>
    </row>
    <row r="811" spans="1:29" ht="13.5" thickBot="1" x14ac:dyDescent="0.25">
      <c r="A811" s="76"/>
      <c r="B811" s="78"/>
      <c r="C811" s="78"/>
      <c r="D811" s="78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78"/>
      <c r="P811" s="78"/>
      <c r="Q811" s="78"/>
      <c r="R811" s="78"/>
      <c r="S811" s="78"/>
      <c r="T811" s="78"/>
      <c r="U811" s="78"/>
      <c r="V811" s="78"/>
      <c r="W811" s="78"/>
      <c r="X811" s="78"/>
      <c r="Y811" s="78"/>
      <c r="Z811" s="78"/>
      <c r="AA811" s="78"/>
      <c r="AB811" s="78"/>
      <c r="AC811" s="78"/>
    </row>
    <row r="812" spans="1:29" ht="13.5" thickBot="1" x14ac:dyDescent="0.25">
      <c r="A812" s="76"/>
      <c r="B812" s="78"/>
      <c r="C812" s="78"/>
      <c r="D812" s="78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8"/>
      <c r="P812" s="78"/>
      <c r="Q812" s="78"/>
      <c r="R812" s="78"/>
      <c r="S812" s="78"/>
      <c r="T812" s="78"/>
      <c r="U812" s="78"/>
      <c r="V812" s="78"/>
      <c r="W812" s="78"/>
      <c r="X812" s="78"/>
      <c r="Y812" s="78"/>
      <c r="Z812" s="78"/>
      <c r="AA812" s="78"/>
      <c r="AB812" s="78"/>
      <c r="AC812" s="78"/>
    </row>
    <row r="813" spans="1:29" ht="13.5" thickBot="1" x14ac:dyDescent="0.25">
      <c r="A813" s="76"/>
      <c r="B813" s="78"/>
      <c r="C813" s="78"/>
      <c r="D813" s="78"/>
      <c r="E813" s="78"/>
      <c r="F813" s="78"/>
      <c r="G813" s="78"/>
      <c r="H813" s="78"/>
      <c r="I813" s="78"/>
      <c r="J813" s="78"/>
      <c r="K813" s="78"/>
      <c r="L813" s="78"/>
      <c r="M813" s="78"/>
      <c r="N813" s="78"/>
      <c r="O813" s="78"/>
      <c r="P813" s="78"/>
      <c r="Q813" s="78"/>
      <c r="R813" s="78"/>
      <c r="S813" s="78"/>
      <c r="T813" s="78"/>
      <c r="U813" s="78"/>
      <c r="V813" s="78"/>
      <c r="W813" s="78"/>
      <c r="X813" s="78"/>
      <c r="Y813" s="78"/>
      <c r="Z813" s="78"/>
      <c r="AA813" s="78"/>
      <c r="AB813" s="78"/>
      <c r="AC813" s="78"/>
    </row>
    <row r="814" spans="1:29" ht="13.5" thickBot="1" x14ac:dyDescent="0.25">
      <c r="A814" s="76"/>
      <c r="B814" s="78"/>
      <c r="C814" s="78"/>
      <c r="D814" s="78"/>
      <c r="E814" s="78"/>
      <c r="F814" s="78"/>
      <c r="G814" s="78"/>
      <c r="H814" s="78"/>
      <c r="I814" s="78"/>
      <c r="J814" s="78"/>
      <c r="K814" s="78"/>
      <c r="L814" s="78"/>
      <c r="M814" s="78"/>
      <c r="N814" s="78"/>
      <c r="O814" s="78"/>
      <c r="P814" s="78"/>
      <c r="Q814" s="78"/>
      <c r="R814" s="78"/>
      <c r="S814" s="78"/>
      <c r="T814" s="78"/>
      <c r="U814" s="78"/>
      <c r="V814" s="78"/>
      <c r="W814" s="78"/>
      <c r="X814" s="78"/>
      <c r="Y814" s="78"/>
      <c r="Z814" s="78"/>
      <c r="AA814" s="78"/>
      <c r="AB814" s="78"/>
      <c r="AC814" s="78"/>
    </row>
    <row r="815" spans="1:29" ht="13.5" thickBot="1" x14ac:dyDescent="0.25">
      <c r="A815" s="76"/>
      <c r="B815" s="78"/>
      <c r="C815" s="78"/>
      <c r="D815" s="78"/>
      <c r="E815" s="78"/>
      <c r="F815" s="78"/>
      <c r="G815" s="78"/>
      <c r="H815" s="78"/>
      <c r="I815" s="78"/>
      <c r="J815" s="78"/>
      <c r="K815" s="78"/>
      <c r="L815" s="78"/>
      <c r="M815" s="78"/>
      <c r="N815" s="78"/>
      <c r="O815" s="78"/>
      <c r="P815" s="78"/>
      <c r="Q815" s="78"/>
      <c r="R815" s="78"/>
      <c r="S815" s="78"/>
      <c r="T815" s="78"/>
      <c r="U815" s="78"/>
      <c r="V815" s="78"/>
      <c r="W815" s="78"/>
      <c r="X815" s="78"/>
      <c r="Y815" s="78"/>
      <c r="Z815" s="78"/>
      <c r="AA815" s="78"/>
      <c r="AB815" s="78"/>
      <c r="AC815" s="78"/>
    </row>
    <row r="816" spans="1:29" ht="13.5" thickBot="1" x14ac:dyDescent="0.25">
      <c r="A816" s="76"/>
      <c r="B816" s="78"/>
      <c r="C816" s="78"/>
      <c r="D816" s="78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8"/>
      <c r="P816" s="78"/>
      <c r="Q816" s="78"/>
      <c r="R816" s="78"/>
      <c r="S816" s="78"/>
      <c r="T816" s="78"/>
      <c r="U816" s="78"/>
      <c r="V816" s="78"/>
      <c r="W816" s="78"/>
      <c r="X816" s="78"/>
      <c r="Y816" s="78"/>
      <c r="Z816" s="78"/>
      <c r="AA816" s="78"/>
      <c r="AB816" s="78"/>
      <c r="AC816" s="78"/>
    </row>
    <row r="817" spans="1:29" ht="13.5" thickBot="1" x14ac:dyDescent="0.25">
      <c r="A817" s="76"/>
      <c r="B817" s="78"/>
      <c r="C817" s="78"/>
      <c r="D817" s="78"/>
      <c r="E817" s="78"/>
      <c r="F817" s="78"/>
      <c r="G817" s="78"/>
      <c r="H817" s="78"/>
      <c r="I817" s="78"/>
      <c r="J817" s="78"/>
      <c r="K817" s="78"/>
      <c r="L817" s="78"/>
      <c r="M817" s="78"/>
      <c r="N817" s="78"/>
      <c r="O817" s="78"/>
      <c r="P817" s="78"/>
      <c r="Q817" s="78"/>
      <c r="R817" s="78"/>
      <c r="S817" s="78"/>
      <c r="T817" s="78"/>
      <c r="U817" s="78"/>
      <c r="V817" s="78"/>
      <c r="W817" s="78"/>
      <c r="X817" s="78"/>
      <c r="Y817" s="78"/>
      <c r="Z817" s="78"/>
      <c r="AA817" s="78"/>
      <c r="AB817" s="78"/>
      <c r="AC817" s="78"/>
    </row>
    <row r="818" spans="1:29" ht="13.5" thickBot="1" x14ac:dyDescent="0.25">
      <c r="A818" s="76"/>
      <c r="B818" s="78"/>
      <c r="C818" s="78"/>
      <c r="D818" s="78"/>
      <c r="E818" s="78"/>
      <c r="F818" s="78"/>
      <c r="G818" s="78"/>
      <c r="H818" s="78"/>
      <c r="I818" s="78"/>
      <c r="J818" s="78"/>
      <c r="K818" s="78"/>
      <c r="L818" s="78"/>
      <c r="M818" s="78"/>
      <c r="N818" s="78"/>
      <c r="O818" s="78"/>
      <c r="P818" s="78"/>
      <c r="Q818" s="78"/>
      <c r="R818" s="78"/>
      <c r="S818" s="78"/>
      <c r="T818" s="78"/>
      <c r="U818" s="78"/>
      <c r="V818" s="78"/>
      <c r="W818" s="78"/>
      <c r="X818" s="78"/>
      <c r="Y818" s="78"/>
      <c r="Z818" s="78"/>
      <c r="AA818" s="78"/>
      <c r="AB818" s="78"/>
      <c r="AC818" s="78"/>
    </row>
    <row r="819" spans="1:29" ht="13.5" thickBot="1" x14ac:dyDescent="0.25">
      <c r="A819" s="76"/>
      <c r="B819" s="78"/>
      <c r="C819" s="78"/>
      <c r="D819" s="78"/>
      <c r="E819" s="78"/>
      <c r="F819" s="78"/>
      <c r="G819" s="78"/>
      <c r="H819" s="78"/>
      <c r="I819" s="78"/>
      <c r="J819" s="78"/>
      <c r="K819" s="78"/>
      <c r="L819" s="78"/>
      <c r="M819" s="78"/>
      <c r="N819" s="78"/>
      <c r="O819" s="78"/>
      <c r="P819" s="78"/>
      <c r="Q819" s="78"/>
      <c r="R819" s="78"/>
      <c r="S819" s="78"/>
      <c r="T819" s="78"/>
      <c r="U819" s="78"/>
      <c r="V819" s="78"/>
      <c r="W819" s="78"/>
      <c r="X819" s="78"/>
      <c r="Y819" s="78"/>
      <c r="Z819" s="78"/>
      <c r="AA819" s="78"/>
      <c r="AB819" s="78"/>
      <c r="AC819" s="78"/>
    </row>
    <row r="820" spans="1:29" ht="13.5" thickBot="1" x14ac:dyDescent="0.25">
      <c r="A820" s="76"/>
      <c r="B820" s="78"/>
      <c r="C820" s="78"/>
      <c r="D820" s="78"/>
      <c r="E820" s="78"/>
      <c r="F820" s="78"/>
      <c r="G820" s="78"/>
      <c r="H820" s="78"/>
      <c r="I820" s="78"/>
      <c r="J820" s="78"/>
      <c r="K820" s="78"/>
      <c r="L820" s="78"/>
      <c r="M820" s="78"/>
      <c r="N820" s="78"/>
      <c r="O820" s="78"/>
      <c r="P820" s="78"/>
      <c r="Q820" s="78"/>
      <c r="R820" s="78"/>
      <c r="S820" s="78"/>
      <c r="T820" s="78"/>
      <c r="U820" s="78"/>
      <c r="V820" s="78"/>
      <c r="W820" s="78"/>
      <c r="X820" s="78"/>
      <c r="Y820" s="78"/>
      <c r="Z820" s="78"/>
      <c r="AA820" s="78"/>
      <c r="AB820" s="78"/>
      <c r="AC820" s="78"/>
    </row>
    <row r="821" spans="1:29" ht="13.5" thickBot="1" x14ac:dyDescent="0.25">
      <c r="A821" s="76"/>
      <c r="B821" s="78"/>
      <c r="C821" s="78"/>
      <c r="D821" s="78"/>
      <c r="E821" s="78"/>
      <c r="F821" s="78"/>
      <c r="G821" s="78"/>
      <c r="H821" s="78"/>
      <c r="I821" s="78"/>
      <c r="J821" s="78"/>
      <c r="K821" s="78"/>
      <c r="L821" s="78"/>
      <c r="M821" s="78"/>
      <c r="N821" s="78"/>
      <c r="O821" s="78"/>
      <c r="P821" s="78"/>
      <c r="Q821" s="78"/>
      <c r="R821" s="78"/>
      <c r="S821" s="78"/>
      <c r="T821" s="78"/>
      <c r="U821" s="78"/>
      <c r="V821" s="78"/>
      <c r="W821" s="78"/>
      <c r="X821" s="78"/>
      <c r="Y821" s="78"/>
      <c r="Z821" s="78"/>
      <c r="AA821" s="78"/>
      <c r="AB821" s="78"/>
      <c r="AC821" s="78"/>
    </row>
    <row r="822" spans="1:29" ht="13.5" thickBot="1" x14ac:dyDescent="0.25">
      <c r="A822" s="76"/>
      <c r="B822" s="78"/>
      <c r="C822" s="78"/>
      <c r="D822" s="78"/>
      <c r="E822" s="78"/>
      <c r="F822" s="78"/>
      <c r="G822" s="78"/>
      <c r="H822" s="78"/>
      <c r="I822" s="78"/>
      <c r="J822" s="78"/>
      <c r="K822" s="78"/>
      <c r="L822" s="78"/>
      <c r="M822" s="78"/>
      <c r="N822" s="78"/>
      <c r="O822" s="78"/>
      <c r="P822" s="78"/>
      <c r="Q822" s="78"/>
      <c r="R822" s="78"/>
      <c r="S822" s="78"/>
      <c r="T822" s="78"/>
      <c r="U822" s="78"/>
      <c r="V822" s="78"/>
      <c r="W822" s="78"/>
      <c r="X822" s="78"/>
      <c r="Y822" s="78"/>
      <c r="Z822" s="78"/>
      <c r="AA822" s="78"/>
      <c r="AB822" s="78"/>
      <c r="AC822" s="78"/>
    </row>
    <row r="823" spans="1:29" ht="13.5" thickBot="1" x14ac:dyDescent="0.25">
      <c r="A823" s="76"/>
      <c r="B823" s="78"/>
      <c r="C823" s="78"/>
      <c r="D823" s="78"/>
      <c r="E823" s="78"/>
      <c r="F823" s="78"/>
      <c r="G823" s="78"/>
      <c r="H823" s="78"/>
      <c r="I823" s="78"/>
      <c r="J823" s="78"/>
      <c r="K823" s="78"/>
      <c r="L823" s="78"/>
      <c r="M823" s="78"/>
      <c r="N823" s="78"/>
      <c r="O823" s="78"/>
      <c r="P823" s="78"/>
      <c r="Q823" s="78"/>
      <c r="R823" s="78"/>
      <c r="S823" s="78"/>
      <c r="T823" s="78"/>
      <c r="U823" s="78"/>
      <c r="V823" s="78"/>
      <c r="W823" s="78"/>
      <c r="X823" s="78"/>
      <c r="Y823" s="78"/>
      <c r="Z823" s="78"/>
      <c r="AA823" s="78"/>
      <c r="AB823" s="78"/>
      <c r="AC823" s="78"/>
    </row>
    <row r="824" spans="1:29" ht="13.5" thickBot="1" x14ac:dyDescent="0.25">
      <c r="A824" s="76"/>
      <c r="B824" s="78"/>
      <c r="C824" s="78"/>
      <c r="D824" s="78"/>
      <c r="E824" s="78"/>
      <c r="F824" s="78"/>
      <c r="G824" s="78"/>
      <c r="H824" s="78"/>
      <c r="I824" s="78"/>
      <c r="J824" s="78"/>
      <c r="K824" s="78"/>
      <c r="L824" s="78"/>
      <c r="M824" s="78"/>
      <c r="N824" s="78"/>
      <c r="O824" s="78"/>
      <c r="P824" s="78"/>
      <c r="Q824" s="78"/>
      <c r="R824" s="78"/>
      <c r="S824" s="78"/>
      <c r="T824" s="78"/>
      <c r="U824" s="78"/>
      <c r="V824" s="78"/>
      <c r="W824" s="78"/>
      <c r="X824" s="78"/>
      <c r="Y824" s="78"/>
      <c r="Z824" s="78"/>
      <c r="AA824" s="78"/>
      <c r="AB824" s="78"/>
      <c r="AC824" s="78"/>
    </row>
    <row r="825" spans="1:29" ht="13.5" thickBot="1" x14ac:dyDescent="0.25">
      <c r="A825" s="76"/>
      <c r="B825" s="78"/>
      <c r="C825" s="78"/>
      <c r="D825" s="78"/>
      <c r="E825" s="78"/>
      <c r="F825" s="78"/>
      <c r="G825" s="78"/>
      <c r="H825" s="78"/>
      <c r="I825" s="78"/>
      <c r="J825" s="78"/>
      <c r="K825" s="78"/>
      <c r="L825" s="78"/>
      <c r="M825" s="78"/>
      <c r="N825" s="78"/>
      <c r="O825" s="78"/>
      <c r="P825" s="78"/>
      <c r="Q825" s="78"/>
      <c r="R825" s="78"/>
      <c r="S825" s="78"/>
      <c r="T825" s="78"/>
      <c r="U825" s="78"/>
      <c r="V825" s="78"/>
      <c r="W825" s="78"/>
      <c r="X825" s="78"/>
      <c r="Y825" s="78"/>
      <c r="Z825" s="78"/>
      <c r="AA825" s="78"/>
      <c r="AB825" s="78"/>
      <c r="AC825" s="78"/>
    </row>
    <row r="826" spans="1:29" ht="13.5" thickBot="1" x14ac:dyDescent="0.25">
      <c r="A826" s="76"/>
      <c r="B826" s="78"/>
      <c r="C826" s="78"/>
      <c r="D826" s="78"/>
      <c r="E826" s="78"/>
      <c r="F826" s="78"/>
      <c r="G826" s="78"/>
      <c r="H826" s="78"/>
      <c r="I826" s="78"/>
      <c r="J826" s="78"/>
      <c r="K826" s="78"/>
      <c r="L826" s="78"/>
      <c r="M826" s="78"/>
      <c r="N826" s="78"/>
      <c r="O826" s="78"/>
      <c r="P826" s="78"/>
      <c r="Q826" s="78"/>
      <c r="R826" s="78"/>
      <c r="S826" s="78"/>
      <c r="T826" s="78"/>
      <c r="U826" s="78"/>
      <c r="V826" s="78"/>
      <c r="W826" s="78"/>
      <c r="X826" s="78"/>
      <c r="Y826" s="78"/>
      <c r="Z826" s="78"/>
      <c r="AA826" s="78"/>
      <c r="AB826" s="78"/>
      <c r="AC826" s="78"/>
    </row>
    <row r="827" spans="1:29" ht="13.5" thickBot="1" x14ac:dyDescent="0.25">
      <c r="A827" s="76"/>
      <c r="B827" s="78"/>
      <c r="C827" s="78"/>
      <c r="D827" s="78"/>
      <c r="E827" s="78"/>
      <c r="F827" s="78"/>
      <c r="G827" s="78"/>
      <c r="H827" s="78"/>
      <c r="I827" s="78"/>
      <c r="J827" s="78"/>
      <c r="K827" s="78"/>
      <c r="L827" s="78"/>
      <c r="M827" s="78"/>
      <c r="N827" s="78"/>
      <c r="O827" s="78"/>
      <c r="P827" s="78"/>
      <c r="Q827" s="78"/>
      <c r="R827" s="78"/>
      <c r="S827" s="78"/>
      <c r="T827" s="78"/>
      <c r="U827" s="78"/>
      <c r="V827" s="78"/>
      <c r="W827" s="78"/>
      <c r="X827" s="78"/>
      <c r="Y827" s="78"/>
      <c r="Z827" s="78"/>
      <c r="AA827" s="78"/>
      <c r="AB827" s="78"/>
      <c r="AC827" s="78"/>
    </row>
    <row r="828" spans="1:29" ht="13.5" thickBot="1" x14ac:dyDescent="0.25">
      <c r="A828" s="76"/>
      <c r="B828" s="78"/>
      <c r="C828" s="78"/>
      <c r="D828" s="78"/>
      <c r="E828" s="78"/>
      <c r="F828" s="78"/>
      <c r="G828" s="78"/>
      <c r="H828" s="78"/>
      <c r="I828" s="78"/>
      <c r="J828" s="78"/>
      <c r="K828" s="78"/>
      <c r="L828" s="78"/>
      <c r="M828" s="78"/>
      <c r="N828" s="78"/>
      <c r="O828" s="78"/>
      <c r="P828" s="78"/>
      <c r="Q828" s="78"/>
      <c r="R828" s="78"/>
      <c r="S828" s="78"/>
      <c r="T828" s="78"/>
      <c r="U828" s="78"/>
      <c r="V828" s="78"/>
      <c r="W828" s="78"/>
      <c r="X828" s="78"/>
      <c r="Y828" s="78"/>
      <c r="Z828" s="78"/>
      <c r="AA828" s="78"/>
      <c r="AB828" s="78"/>
      <c r="AC828" s="78"/>
    </row>
    <row r="829" spans="1:29" ht="13.5" thickBot="1" x14ac:dyDescent="0.25">
      <c r="A829" s="76"/>
      <c r="B829" s="78"/>
      <c r="C829" s="78"/>
      <c r="D829" s="78"/>
      <c r="E829" s="78"/>
      <c r="F829" s="78"/>
      <c r="G829" s="78"/>
      <c r="H829" s="78"/>
      <c r="I829" s="78"/>
      <c r="J829" s="78"/>
      <c r="K829" s="78"/>
      <c r="L829" s="78"/>
      <c r="M829" s="78"/>
      <c r="N829" s="78"/>
      <c r="O829" s="78"/>
      <c r="P829" s="78"/>
      <c r="Q829" s="78"/>
      <c r="R829" s="78"/>
      <c r="S829" s="78"/>
      <c r="T829" s="78"/>
      <c r="U829" s="78"/>
      <c r="V829" s="78"/>
      <c r="W829" s="78"/>
      <c r="X829" s="78"/>
      <c r="Y829" s="78"/>
      <c r="Z829" s="78"/>
      <c r="AA829" s="78"/>
      <c r="AB829" s="78"/>
      <c r="AC829" s="78"/>
    </row>
    <row r="830" spans="1:29" ht="13.5" thickBot="1" x14ac:dyDescent="0.25">
      <c r="A830" s="76"/>
      <c r="B830" s="78"/>
      <c r="C830" s="78"/>
      <c r="D830" s="78"/>
      <c r="E830" s="78"/>
      <c r="F830" s="78"/>
      <c r="G830" s="78"/>
      <c r="H830" s="78"/>
      <c r="I830" s="78"/>
      <c r="J830" s="78"/>
      <c r="K830" s="78"/>
      <c r="L830" s="78"/>
      <c r="M830" s="78"/>
      <c r="N830" s="78"/>
      <c r="O830" s="78"/>
      <c r="P830" s="78"/>
      <c r="Q830" s="78"/>
      <c r="R830" s="78"/>
      <c r="S830" s="78"/>
      <c r="T830" s="78"/>
      <c r="U830" s="78"/>
      <c r="V830" s="78"/>
      <c r="W830" s="78"/>
      <c r="X830" s="78"/>
      <c r="Y830" s="78"/>
      <c r="Z830" s="78"/>
      <c r="AA830" s="78"/>
      <c r="AB830" s="78"/>
      <c r="AC830" s="78"/>
    </row>
    <row r="831" spans="1:29" ht="13.5" thickBot="1" x14ac:dyDescent="0.25">
      <c r="A831" s="76"/>
      <c r="B831" s="78"/>
      <c r="C831" s="78"/>
      <c r="D831" s="78"/>
      <c r="E831" s="78"/>
      <c r="F831" s="78"/>
      <c r="G831" s="78"/>
      <c r="H831" s="78"/>
      <c r="I831" s="78"/>
      <c r="J831" s="78"/>
      <c r="K831" s="78"/>
      <c r="L831" s="78"/>
      <c r="M831" s="78"/>
      <c r="N831" s="78"/>
      <c r="O831" s="78"/>
      <c r="P831" s="78"/>
      <c r="Q831" s="78"/>
      <c r="R831" s="78"/>
      <c r="S831" s="78"/>
      <c r="T831" s="78"/>
      <c r="U831" s="78"/>
      <c r="V831" s="78"/>
      <c r="W831" s="78"/>
      <c r="X831" s="78"/>
      <c r="Y831" s="78"/>
      <c r="Z831" s="78"/>
      <c r="AA831" s="78"/>
      <c r="AB831" s="78"/>
      <c r="AC831" s="78"/>
    </row>
    <row r="832" spans="1:29" ht="13.5" thickBot="1" x14ac:dyDescent="0.25">
      <c r="A832" s="76"/>
      <c r="B832" s="78"/>
      <c r="C832" s="78"/>
      <c r="D832" s="78"/>
      <c r="E832" s="78"/>
      <c r="F832" s="78"/>
      <c r="G832" s="78"/>
      <c r="H832" s="78"/>
      <c r="I832" s="78"/>
      <c r="J832" s="78"/>
      <c r="K832" s="78"/>
      <c r="L832" s="78"/>
      <c r="M832" s="78"/>
      <c r="N832" s="78"/>
      <c r="O832" s="78"/>
      <c r="P832" s="78"/>
      <c r="Q832" s="78"/>
      <c r="R832" s="78"/>
      <c r="S832" s="78"/>
      <c r="T832" s="78"/>
      <c r="U832" s="78"/>
      <c r="V832" s="78"/>
      <c r="W832" s="78"/>
      <c r="X832" s="78"/>
      <c r="Y832" s="78"/>
      <c r="Z832" s="78"/>
      <c r="AA832" s="78"/>
      <c r="AB832" s="78"/>
      <c r="AC832" s="78"/>
    </row>
    <row r="833" spans="1:29" ht="13.5" thickBot="1" x14ac:dyDescent="0.25">
      <c r="A833" s="76"/>
      <c r="B833" s="78"/>
      <c r="C833" s="78"/>
      <c r="D833" s="78"/>
      <c r="E833" s="78"/>
      <c r="F833" s="78"/>
      <c r="G833" s="78"/>
      <c r="H833" s="78"/>
      <c r="I833" s="78"/>
      <c r="J833" s="78"/>
      <c r="K833" s="78"/>
      <c r="L833" s="78"/>
      <c r="M833" s="78"/>
      <c r="N833" s="78"/>
      <c r="O833" s="78"/>
      <c r="P833" s="78"/>
      <c r="Q833" s="78"/>
      <c r="R833" s="78"/>
      <c r="S833" s="78"/>
      <c r="T833" s="78"/>
      <c r="U833" s="78"/>
      <c r="V833" s="78"/>
      <c r="W833" s="78"/>
      <c r="X833" s="78"/>
      <c r="Y833" s="78"/>
      <c r="Z833" s="78"/>
      <c r="AA833" s="78"/>
      <c r="AB833" s="78"/>
      <c r="AC833" s="78"/>
    </row>
    <row r="834" spans="1:29" ht="13.5" thickBot="1" x14ac:dyDescent="0.25">
      <c r="A834" s="76"/>
      <c r="B834" s="78"/>
      <c r="C834" s="78"/>
      <c r="D834" s="78"/>
      <c r="E834" s="78"/>
      <c r="F834" s="78"/>
      <c r="G834" s="78"/>
      <c r="H834" s="78"/>
      <c r="I834" s="78"/>
      <c r="J834" s="78"/>
      <c r="K834" s="78"/>
      <c r="L834" s="78"/>
      <c r="M834" s="78"/>
      <c r="N834" s="78"/>
      <c r="O834" s="78"/>
      <c r="P834" s="78"/>
      <c r="Q834" s="78"/>
      <c r="R834" s="78"/>
      <c r="S834" s="78"/>
      <c r="T834" s="78"/>
      <c r="U834" s="78"/>
      <c r="V834" s="78"/>
      <c r="W834" s="78"/>
      <c r="X834" s="78"/>
      <c r="Y834" s="78"/>
      <c r="Z834" s="78"/>
      <c r="AA834" s="78"/>
      <c r="AB834" s="78"/>
      <c r="AC834" s="78"/>
    </row>
    <row r="835" spans="1:29" ht="13.5" thickBot="1" x14ac:dyDescent="0.25">
      <c r="A835" s="76"/>
      <c r="B835" s="78"/>
      <c r="C835" s="78"/>
      <c r="D835" s="78"/>
      <c r="E835" s="78"/>
      <c r="F835" s="78"/>
      <c r="G835" s="78"/>
      <c r="H835" s="78"/>
      <c r="I835" s="78"/>
      <c r="J835" s="78"/>
      <c r="K835" s="78"/>
      <c r="L835" s="78"/>
      <c r="M835" s="78"/>
      <c r="N835" s="78"/>
      <c r="O835" s="78"/>
      <c r="P835" s="78"/>
      <c r="Q835" s="78"/>
      <c r="R835" s="78"/>
      <c r="S835" s="78"/>
      <c r="T835" s="78"/>
      <c r="U835" s="78"/>
      <c r="V835" s="78"/>
      <c r="W835" s="78"/>
      <c r="X835" s="78"/>
      <c r="Y835" s="78"/>
      <c r="Z835" s="78"/>
      <c r="AA835" s="78"/>
      <c r="AB835" s="78"/>
      <c r="AC835" s="78"/>
    </row>
    <row r="836" spans="1:29" ht="13.5" thickBot="1" x14ac:dyDescent="0.25">
      <c r="A836" s="76"/>
      <c r="B836" s="78"/>
      <c r="C836" s="78"/>
      <c r="D836" s="78"/>
      <c r="E836" s="78"/>
      <c r="F836" s="78"/>
      <c r="G836" s="78"/>
      <c r="H836" s="78"/>
      <c r="I836" s="78"/>
      <c r="J836" s="78"/>
      <c r="K836" s="78"/>
      <c r="L836" s="78"/>
      <c r="M836" s="78"/>
      <c r="N836" s="78"/>
      <c r="O836" s="78"/>
      <c r="P836" s="78"/>
      <c r="Q836" s="78"/>
      <c r="R836" s="78"/>
      <c r="S836" s="78"/>
      <c r="T836" s="78"/>
      <c r="U836" s="78"/>
      <c r="V836" s="78"/>
      <c r="W836" s="78"/>
      <c r="X836" s="78"/>
      <c r="Y836" s="78"/>
      <c r="Z836" s="78"/>
      <c r="AA836" s="78"/>
      <c r="AB836" s="78"/>
      <c r="AC836" s="78"/>
    </row>
    <row r="837" spans="1:29" ht="13.5" thickBot="1" x14ac:dyDescent="0.25">
      <c r="A837" s="76"/>
      <c r="B837" s="78"/>
      <c r="C837" s="78"/>
      <c r="D837" s="78"/>
      <c r="E837" s="78"/>
      <c r="F837" s="78"/>
      <c r="G837" s="78"/>
      <c r="H837" s="78"/>
      <c r="I837" s="78"/>
      <c r="J837" s="78"/>
      <c r="K837" s="78"/>
      <c r="L837" s="78"/>
      <c r="M837" s="78"/>
      <c r="N837" s="78"/>
      <c r="O837" s="78"/>
      <c r="P837" s="78"/>
      <c r="Q837" s="78"/>
      <c r="R837" s="78"/>
      <c r="S837" s="78"/>
      <c r="T837" s="78"/>
      <c r="U837" s="78"/>
      <c r="V837" s="78"/>
      <c r="W837" s="78"/>
      <c r="X837" s="78"/>
      <c r="Y837" s="78"/>
      <c r="Z837" s="78"/>
      <c r="AA837" s="78"/>
      <c r="AB837" s="78"/>
      <c r="AC837" s="78"/>
    </row>
    <row r="838" spans="1:29" ht="13.5" thickBot="1" x14ac:dyDescent="0.25">
      <c r="A838" s="76"/>
      <c r="B838" s="78"/>
      <c r="C838" s="78"/>
      <c r="D838" s="78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78"/>
      <c r="P838" s="78"/>
      <c r="Q838" s="78"/>
      <c r="R838" s="78"/>
      <c r="S838" s="78"/>
      <c r="T838" s="78"/>
      <c r="U838" s="78"/>
      <c r="V838" s="78"/>
      <c r="W838" s="78"/>
      <c r="X838" s="78"/>
      <c r="Y838" s="78"/>
      <c r="Z838" s="78"/>
      <c r="AA838" s="78"/>
      <c r="AB838" s="78"/>
      <c r="AC838" s="78"/>
    </row>
    <row r="839" spans="1:29" ht="13.5" thickBot="1" x14ac:dyDescent="0.25">
      <c r="A839" s="76"/>
      <c r="B839" s="78"/>
      <c r="C839" s="78"/>
      <c r="D839" s="78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78"/>
      <c r="P839" s="78"/>
      <c r="Q839" s="78"/>
      <c r="R839" s="78"/>
      <c r="S839" s="78"/>
      <c r="T839" s="78"/>
      <c r="U839" s="78"/>
      <c r="V839" s="78"/>
      <c r="W839" s="78"/>
      <c r="X839" s="78"/>
      <c r="Y839" s="78"/>
      <c r="Z839" s="78"/>
      <c r="AA839" s="78"/>
      <c r="AB839" s="78"/>
      <c r="AC839" s="78"/>
    </row>
    <row r="840" spans="1:29" ht="13.5" thickBot="1" x14ac:dyDescent="0.25">
      <c r="A840" s="76"/>
      <c r="B840" s="78"/>
      <c r="C840" s="78"/>
      <c r="D840" s="78"/>
      <c r="E840" s="78"/>
      <c r="F840" s="78"/>
      <c r="G840" s="78"/>
      <c r="H840" s="78"/>
      <c r="I840" s="78"/>
      <c r="J840" s="78"/>
      <c r="K840" s="78"/>
      <c r="L840" s="78"/>
      <c r="M840" s="78"/>
      <c r="N840" s="78"/>
      <c r="O840" s="78"/>
      <c r="P840" s="78"/>
      <c r="Q840" s="78"/>
      <c r="R840" s="78"/>
      <c r="S840" s="78"/>
      <c r="T840" s="78"/>
      <c r="U840" s="78"/>
      <c r="V840" s="78"/>
      <c r="W840" s="78"/>
      <c r="X840" s="78"/>
      <c r="Y840" s="78"/>
      <c r="Z840" s="78"/>
      <c r="AA840" s="78"/>
      <c r="AB840" s="78"/>
      <c r="AC840" s="78"/>
    </row>
    <row r="841" spans="1:29" ht="13.5" thickBot="1" x14ac:dyDescent="0.25">
      <c r="A841" s="76"/>
      <c r="B841" s="78"/>
      <c r="C841" s="78"/>
      <c r="D841" s="78"/>
      <c r="E841" s="78"/>
      <c r="F841" s="78"/>
      <c r="G841" s="78"/>
      <c r="H841" s="78"/>
      <c r="I841" s="78"/>
      <c r="J841" s="78"/>
      <c r="K841" s="78"/>
      <c r="L841" s="78"/>
      <c r="M841" s="78"/>
      <c r="N841" s="78"/>
      <c r="O841" s="78"/>
      <c r="P841" s="78"/>
      <c r="Q841" s="78"/>
      <c r="R841" s="78"/>
      <c r="S841" s="78"/>
      <c r="T841" s="78"/>
      <c r="U841" s="78"/>
      <c r="V841" s="78"/>
      <c r="W841" s="78"/>
      <c r="X841" s="78"/>
      <c r="Y841" s="78"/>
      <c r="Z841" s="78"/>
      <c r="AA841" s="78"/>
      <c r="AB841" s="78"/>
      <c r="AC841" s="78"/>
    </row>
    <row r="842" spans="1:29" ht="13.5" thickBot="1" x14ac:dyDescent="0.25">
      <c r="A842" s="76"/>
      <c r="B842" s="78"/>
      <c r="C842" s="78"/>
      <c r="D842" s="78"/>
      <c r="E842" s="78"/>
      <c r="F842" s="78"/>
      <c r="G842" s="78"/>
      <c r="H842" s="78"/>
      <c r="I842" s="78"/>
      <c r="J842" s="78"/>
      <c r="K842" s="78"/>
      <c r="L842" s="78"/>
      <c r="M842" s="78"/>
      <c r="N842" s="78"/>
      <c r="O842" s="78"/>
      <c r="P842" s="78"/>
      <c r="Q842" s="78"/>
      <c r="R842" s="78"/>
      <c r="S842" s="78"/>
      <c r="T842" s="78"/>
      <c r="U842" s="78"/>
      <c r="V842" s="78"/>
      <c r="W842" s="78"/>
      <c r="X842" s="78"/>
      <c r="Y842" s="78"/>
      <c r="Z842" s="78"/>
      <c r="AA842" s="78"/>
      <c r="AB842" s="78"/>
      <c r="AC842" s="78"/>
    </row>
    <row r="843" spans="1:29" ht="13.5" thickBot="1" x14ac:dyDescent="0.25">
      <c r="A843" s="76"/>
      <c r="B843" s="78"/>
      <c r="C843" s="78"/>
      <c r="D843" s="78"/>
      <c r="E843" s="78"/>
      <c r="F843" s="78"/>
      <c r="G843" s="78"/>
      <c r="H843" s="78"/>
      <c r="I843" s="78"/>
      <c r="J843" s="78"/>
      <c r="K843" s="78"/>
      <c r="L843" s="78"/>
      <c r="M843" s="78"/>
      <c r="N843" s="78"/>
      <c r="O843" s="78"/>
      <c r="P843" s="78"/>
      <c r="Q843" s="78"/>
      <c r="R843" s="78"/>
      <c r="S843" s="78"/>
      <c r="T843" s="78"/>
      <c r="U843" s="78"/>
      <c r="V843" s="78"/>
      <c r="W843" s="78"/>
      <c r="X843" s="78"/>
      <c r="Y843" s="78"/>
      <c r="Z843" s="78"/>
      <c r="AA843" s="78"/>
      <c r="AB843" s="78"/>
      <c r="AC843" s="78"/>
    </row>
    <row r="844" spans="1:29" ht="13.5" thickBot="1" x14ac:dyDescent="0.25">
      <c r="A844" s="76"/>
      <c r="B844" s="78"/>
      <c r="C844" s="78"/>
      <c r="D844" s="78"/>
      <c r="E844" s="78"/>
      <c r="F844" s="78"/>
      <c r="G844" s="78"/>
      <c r="H844" s="78"/>
      <c r="I844" s="78"/>
      <c r="J844" s="78"/>
      <c r="K844" s="78"/>
      <c r="L844" s="78"/>
      <c r="M844" s="78"/>
      <c r="N844" s="78"/>
      <c r="O844" s="78"/>
      <c r="P844" s="78"/>
      <c r="Q844" s="78"/>
      <c r="R844" s="78"/>
      <c r="S844" s="78"/>
      <c r="T844" s="78"/>
      <c r="U844" s="78"/>
      <c r="V844" s="78"/>
      <c r="W844" s="78"/>
      <c r="X844" s="78"/>
      <c r="Y844" s="78"/>
      <c r="Z844" s="78"/>
      <c r="AA844" s="78"/>
      <c r="AB844" s="78"/>
      <c r="AC844" s="78"/>
    </row>
    <row r="845" spans="1:29" ht="13.5" thickBot="1" x14ac:dyDescent="0.25">
      <c r="A845" s="76"/>
      <c r="B845" s="78"/>
      <c r="C845" s="78"/>
      <c r="D845" s="78"/>
      <c r="E845" s="78"/>
      <c r="F845" s="78"/>
      <c r="G845" s="78"/>
      <c r="H845" s="78"/>
      <c r="I845" s="78"/>
      <c r="J845" s="78"/>
      <c r="K845" s="78"/>
      <c r="L845" s="78"/>
      <c r="M845" s="78"/>
      <c r="N845" s="78"/>
      <c r="O845" s="78"/>
      <c r="P845" s="78"/>
      <c r="Q845" s="78"/>
      <c r="R845" s="78"/>
      <c r="S845" s="78"/>
      <c r="T845" s="78"/>
      <c r="U845" s="78"/>
      <c r="V845" s="78"/>
      <c r="W845" s="78"/>
      <c r="X845" s="78"/>
      <c r="Y845" s="78"/>
      <c r="Z845" s="78"/>
      <c r="AA845" s="78"/>
      <c r="AB845" s="78"/>
      <c r="AC845" s="78"/>
    </row>
    <row r="846" spans="1:29" ht="13.5" thickBot="1" x14ac:dyDescent="0.25">
      <c r="A846" s="76"/>
      <c r="B846" s="78"/>
      <c r="C846" s="78"/>
      <c r="D846" s="78"/>
      <c r="E846" s="78"/>
      <c r="F846" s="78"/>
      <c r="G846" s="78"/>
      <c r="H846" s="78"/>
      <c r="I846" s="78"/>
      <c r="J846" s="78"/>
      <c r="K846" s="78"/>
      <c r="L846" s="78"/>
      <c r="M846" s="78"/>
      <c r="N846" s="78"/>
      <c r="O846" s="78"/>
      <c r="P846" s="78"/>
      <c r="Q846" s="78"/>
      <c r="R846" s="78"/>
      <c r="S846" s="78"/>
      <c r="T846" s="78"/>
      <c r="U846" s="78"/>
      <c r="V846" s="78"/>
      <c r="W846" s="78"/>
      <c r="X846" s="78"/>
      <c r="Y846" s="78"/>
      <c r="Z846" s="78"/>
      <c r="AA846" s="78"/>
      <c r="AB846" s="78"/>
      <c r="AC846" s="78"/>
    </row>
    <row r="847" spans="1:29" ht="13.5" thickBot="1" x14ac:dyDescent="0.25">
      <c r="A847" s="76"/>
      <c r="B847" s="78"/>
      <c r="C847" s="78"/>
      <c r="D847" s="78"/>
      <c r="E847" s="78"/>
      <c r="F847" s="78"/>
      <c r="G847" s="78"/>
      <c r="H847" s="78"/>
      <c r="I847" s="78"/>
      <c r="J847" s="78"/>
      <c r="K847" s="78"/>
      <c r="L847" s="78"/>
      <c r="M847" s="78"/>
      <c r="N847" s="78"/>
      <c r="O847" s="78"/>
      <c r="P847" s="78"/>
      <c r="Q847" s="78"/>
      <c r="R847" s="78"/>
      <c r="S847" s="78"/>
      <c r="T847" s="78"/>
      <c r="U847" s="78"/>
      <c r="V847" s="78"/>
      <c r="W847" s="78"/>
      <c r="X847" s="78"/>
      <c r="Y847" s="78"/>
      <c r="Z847" s="78"/>
      <c r="AA847" s="78"/>
      <c r="AB847" s="78"/>
      <c r="AC847" s="78"/>
    </row>
    <row r="848" spans="1:29" ht="13.5" thickBot="1" x14ac:dyDescent="0.25">
      <c r="A848" s="76"/>
      <c r="B848" s="78"/>
      <c r="C848" s="78"/>
      <c r="D848" s="78"/>
      <c r="E848" s="78"/>
      <c r="F848" s="78"/>
      <c r="G848" s="78"/>
      <c r="H848" s="78"/>
      <c r="I848" s="78"/>
      <c r="J848" s="78"/>
      <c r="K848" s="78"/>
      <c r="L848" s="78"/>
      <c r="M848" s="78"/>
      <c r="N848" s="78"/>
      <c r="O848" s="78"/>
      <c r="P848" s="78"/>
      <c r="Q848" s="78"/>
      <c r="R848" s="78"/>
      <c r="S848" s="78"/>
      <c r="T848" s="78"/>
      <c r="U848" s="78"/>
      <c r="V848" s="78"/>
      <c r="W848" s="78"/>
      <c r="X848" s="78"/>
      <c r="Y848" s="78"/>
      <c r="Z848" s="78"/>
      <c r="AA848" s="78"/>
      <c r="AB848" s="78"/>
      <c r="AC848" s="78"/>
    </row>
    <row r="849" spans="1:29" ht="13.5" thickBot="1" x14ac:dyDescent="0.25">
      <c r="A849" s="76"/>
      <c r="B849" s="78"/>
      <c r="C849" s="78"/>
      <c r="D849" s="78"/>
      <c r="E849" s="78"/>
      <c r="F849" s="78"/>
      <c r="G849" s="78"/>
      <c r="H849" s="78"/>
      <c r="I849" s="78"/>
      <c r="J849" s="78"/>
      <c r="K849" s="78"/>
      <c r="L849" s="78"/>
      <c r="M849" s="78"/>
      <c r="N849" s="78"/>
      <c r="O849" s="78"/>
      <c r="P849" s="78"/>
      <c r="Q849" s="78"/>
      <c r="R849" s="78"/>
      <c r="S849" s="78"/>
      <c r="T849" s="78"/>
      <c r="U849" s="78"/>
      <c r="V849" s="78"/>
      <c r="W849" s="78"/>
      <c r="X849" s="78"/>
      <c r="Y849" s="78"/>
      <c r="Z849" s="78"/>
      <c r="AA849" s="78"/>
      <c r="AB849" s="78"/>
      <c r="AC849" s="78"/>
    </row>
    <row r="850" spans="1:29" ht="13.5" thickBot="1" x14ac:dyDescent="0.25">
      <c r="A850" s="76"/>
      <c r="B850" s="78"/>
      <c r="C850" s="78"/>
      <c r="D850" s="78"/>
      <c r="E850" s="78"/>
      <c r="F850" s="78"/>
      <c r="G850" s="78"/>
      <c r="H850" s="78"/>
      <c r="I850" s="78"/>
      <c r="J850" s="78"/>
      <c r="K850" s="78"/>
      <c r="L850" s="78"/>
      <c r="M850" s="78"/>
      <c r="N850" s="78"/>
      <c r="O850" s="78"/>
      <c r="P850" s="78"/>
      <c r="Q850" s="78"/>
      <c r="R850" s="78"/>
      <c r="S850" s="78"/>
      <c r="T850" s="78"/>
      <c r="U850" s="78"/>
      <c r="V850" s="78"/>
      <c r="W850" s="78"/>
      <c r="X850" s="78"/>
      <c r="Y850" s="78"/>
      <c r="Z850" s="78"/>
      <c r="AA850" s="78"/>
      <c r="AB850" s="78"/>
      <c r="AC850" s="78"/>
    </row>
    <row r="851" spans="1:29" ht="13.5" thickBot="1" x14ac:dyDescent="0.25">
      <c r="A851" s="76"/>
      <c r="B851" s="78"/>
      <c r="C851" s="78"/>
      <c r="D851" s="78"/>
      <c r="E851" s="78"/>
      <c r="F851" s="78"/>
      <c r="G851" s="78"/>
      <c r="H851" s="78"/>
      <c r="I851" s="78"/>
      <c r="J851" s="78"/>
      <c r="K851" s="78"/>
      <c r="L851" s="78"/>
      <c r="M851" s="78"/>
      <c r="N851" s="78"/>
      <c r="O851" s="78"/>
      <c r="P851" s="78"/>
      <c r="Q851" s="78"/>
      <c r="R851" s="78"/>
      <c r="S851" s="78"/>
      <c r="T851" s="78"/>
      <c r="U851" s="78"/>
      <c r="V851" s="78"/>
      <c r="W851" s="78"/>
      <c r="X851" s="78"/>
      <c r="Y851" s="78"/>
      <c r="Z851" s="78"/>
      <c r="AA851" s="78"/>
      <c r="AB851" s="78"/>
      <c r="AC851" s="78"/>
    </row>
    <row r="852" spans="1:29" ht="13.5" thickBot="1" x14ac:dyDescent="0.25">
      <c r="A852" s="76"/>
      <c r="B852" s="78"/>
      <c r="C852" s="78"/>
      <c r="D852" s="78"/>
      <c r="E852" s="78"/>
      <c r="F852" s="78"/>
      <c r="G852" s="78"/>
      <c r="H852" s="78"/>
      <c r="I852" s="78"/>
      <c r="J852" s="78"/>
      <c r="K852" s="78"/>
      <c r="L852" s="78"/>
      <c r="M852" s="78"/>
      <c r="N852" s="78"/>
      <c r="O852" s="78"/>
      <c r="P852" s="78"/>
      <c r="Q852" s="78"/>
      <c r="R852" s="78"/>
      <c r="S852" s="78"/>
      <c r="T852" s="78"/>
      <c r="U852" s="78"/>
      <c r="V852" s="78"/>
      <c r="W852" s="78"/>
      <c r="X852" s="78"/>
      <c r="Y852" s="78"/>
      <c r="Z852" s="78"/>
      <c r="AA852" s="78"/>
      <c r="AB852" s="78"/>
      <c r="AC852" s="78"/>
    </row>
    <row r="853" spans="1:29" ht="13.5" thickBot="1" x14ac:dyDescent="0.25">
      <c r="A853" s="76"/>
      <c r="B853" s="78"/>
      <c r="C853" s="78"/>
      <c r="D853" s="78"/>
      <c r="E853" s="78"/>
      <c r="F853" s="78"/>
      <c r="G853" s="78"/>
      <c r="H853" s="78"/>
      <c r="I853" s="78"/>
      <c r="J853" s="78"/>
      <c r="K853" s="78"/>
      <c r="L853" s="78"/>
      <c r="M853" s="78"/>
      <c r="N853" s="78"/>
      <c r="O853" s="78"/>
      <c r="P853" s="78"/>
      <c r="Q853" s="78"/>
      <c r="R853" s="78"/>
      <c r="S853" s="78"/>
      <c r="T853" s="78"/>
      <c r="U853" s="78"/>
      <c r="V853" s="78"/>
      <c r="W853" s="78"/>
      <c r="X853" s="78"/>
      <c r="Y853" s="78"/>
      <c r="Z853" s="78"/>
      <c r="AA853" s="78"/>
      <c r="AB853" s="78"/>
      <c r="AC853" s="78"/>
    </row>
    <row r="854" spans="1:29" ht="13.5" thickBot="1" x14ac:dyDescent="0.25">
      <c r="A854" s="76"/>
      <c r="B854" s="78"/>
      <c r="C854" s="78"/>
      <c r="D854" s="78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8"/>
      <c r="P854" s="78"/>
      <c r="Q854" s="78"/>
      <c r="R854" s="78"/>
      <c r="S854" s="78"/>
      <c r="T854" s="78"/>
      <c r="U854" s="78"/>
      <c r="V854" s="78"/>
      <c r="W854" s="78"/>
      <c r="X854" s="78"/>
      <c r="Y854" s="78"/>
      <c r="Z854" s="78"/>
      <c r="AA854" s="78"/>
      <c r="AB854" s="78"/>
      <c r="AC854" s="78"/>
    </row>
    <row r="855" spans="1:29" ht="13.5" thickBot="1" x14ac:dyDescent="0.25">
      <c r="A855" s="76"/>
      <c r="B855" s="78"/>
      <c r="C855" s="78"/>
      <c r="D855" s="78"/>
      <c r="E855" s="78"/>
      <c r="F855" s="78"/>
      <c r="G855" s="78"/>
      <c r="H855" s="78"/>
      <c r="I855" s="78"/>
      <c r="J855" s="78"/>
      <c r="K855" s="78"/>
      <c r="L855" s="78"/>
      <c r="M855" s="78"/>
      <c r="N855" s="78"/>
      <c r="O855" s="78"/>
      <c r="P855" s="78"/>
      <c r="Q855" s="78"/>
      <c r="R855" s="78"/>
      <c r="S855" s="78"/>
      <c r="T855" s="78"/>
      <c r="U855" s="78"/>
      <c r="V855" s="78"/>
      <c r="W855" s="78"/>
      <c r="X855" s="78"/>
      <c r="Y855" s="78"/>
      <c r="Z855" s="78"/>
      <c r="AA855" s="78"/>
      <c r="AB855" s="78"/>
      <c r="AC855" s="78"/>
    </row>
    <row r="856" spans="1:29" ht="13.5" thickBot="1" x14ac:dyDescent="0.25">
      <c r="A856" s="76"/>
      <c r="B856" s="78"/>
      <c r="C856" s="78"/>
      <c r="D856" s="78"/>
      <c r="E856" s="78"/>
      <c r="F856" s="78"/>
      <c r="G856" s="78"/>
      <c r="H856" s="78"/>
      <c r="I856" s="78"/>
      <c r="J856" s="78"/>
      <c r="K856" s="78"/>
      <c r="L856" s="78"/>
      <c r="M856" s="78"/>
      <c r="N856" s="78"/>
      <c r="O856" s="78"/>
      <c r="P856" s="78"/>
      <c r="Q856" s="78"/>
      <c r="R856" s="78"/>
      <c r="S856" s="78"/>
      <c r="T856" s="78"/>
      <c r="U856" s="78"/>
      <c r="V856" s="78"/>
      <c r="W856" s="78"/>
      <c r="X856" s="78"/>
      <c r="Y856" s="78"/>
      <c r="Z856" s="78"/>
      <c r="AA856" s="78"/>
      <c r="AB856" s="78"/>
      <c r="AC856" s="78"/>
    </row>
    <row r="857" spans="1:29" ht="13.5" thickBot="1" x14ac:dyDescent="0.25">
      <c r="A857" s="76"/>
      <c r="B857" s="78"/>
      <c r="C857" s="78"/>
      <c r="D857" s="78"/>
      <c r="E857" s="78"/>
      <c r="F857" s="78"/>
      <c r="G857" s="78"/>
      <c r="H857" s="78"/>
      <c r="I857" s="78"/>
      <c r="J857" s="78"/>
      <c r="K857" s="78"/>
      <c r="L857" s="78"/>
      <c r="M857" s="78"/>
      <c r="N857" s="78"/>
      <c r="O857" s="78"/>
      <c r="P857" s="78"/>
      <c r="Q857" s="78"/>
      <c r="R857" s="78"/>
      <c r="S857" s="78"/>
      <c r="T857" s="78"/>
      <c r="U857" s="78"/>
      <c r="V857" s="78"/>
      <c r="W857" s="78"/>
      <c r="X857" s="78"/>
      <c r="Y857" s="78"/>
      <c r="Z857" s="78"/>
      <c r="AA857" s="78"/>
      <c r="AB857" s="78"/>
      <c r="AC857" s="78"/>
    </row>
    <row r="858" spans="1:29" ht="13.5" thickBot="1" x14ac:dyDescent="0.25">
      <c r="A858" s="76"/>
      <c r="B858" s="78"/>
      <c r="C858" s="78"/>
      <c r="D858" s="78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8"/>
      <c r="P858" s="78"/>
      <c r="Q858" s="78"/>
      <c r="R858" s="78"/>
      <c r="S858" s="78"/>
      <c r="T858" s="78"/>
      <c r="U858" s="78"/>
      <c r="V858" s="78"/>
      <c r="W858" s="78"/>
      <c r="X858" s="78"/>
      <c r="Y858" s="78"/>
      <c r="Z858" s="78"/>
      <c r="AA858" s="78"/>
      <c r="AB858" s="78"/>
      <c r="AC858" s="78"/>
    </row>
    <row r="859" spans="1:29" ht="13.5" thickBot="1" x14ac:dyDescent="0.25">
      <c r="A859" s="76"/>
      <c r="B859" s="78"/>
      <c r="C859" s="78"/>
      <c r="D859" s="78"/>
      <c r="E859" s="78"/>
      <c r="F859" s="78"/>
      <c r="G859" s="78"/>
      <c r="H859" s="78"/>
      <c r="I859" s="78"/>
      <c r="J859" s="78"/>
      <c r="K859" s="78"/>
      <c r="L859" s="78"/>
      <c r="M859" s="78"/>
      <c r="N859" s="78"/>
      <c r="O859" s="78"/>
      <c r="P859" s="78"/>
      <c r="Q859" s="78"/>
      <c r="R859" s="78"/>
      <c r="S859" s="78"/>
      <c r="T859" s="78"/>
      <c r="U859" s="78"/>
      <c r="V859" s="78"/>
      <c r="W859" s="78"/>
      <c r="X859" s="78"/>
      <c r="Y859" s="78"/>
      <c r="Z859" s="78"/>
      <c r="AA859" s="78"/>
      <c r="AB859" s="78"/>
      <c r="AC859" s="78"/>
    </row>
    <row r="860" spans="1:29" ht="13.5" thickBot="1" x14ac:dyDescent="0.25">
      <c r="A860" s="76"/>
      <c r="B860" s="78"/>
      <c r="C860" s="78"/>
      <c r="D860" s="78"/>
      <c r="E860" s="78"/>
      <c r="F860" s="78"/>
      <c r="G860" s="78"/>
      <c r="H860" s="78"/>
      <c r="I860" s="78"/>
      <c r="J860" s="78"/>
      <c r="K860" s="78"/>
      <c r="L860" s="78"/>
      <c r="M860" s="78"/>
      <c r="N860" s="78"/>
      <c r="O860" s="78"/>
      <c r="P860" s="78"/>
      <c r="Q860" s="78"/>
      <c r="R860" s="78"/>
      <c r="S860" s="78"/>
      <c r="T860" s="78"/>
      <c r="U860" s="78"/>
      <c r="V860" s="78"/>
      <c r="W860" s="78"/>
      <c r="X860" s="78"/>
      <c r="Y860" s="78"/>
      <c r="Z860" s="78"/>
      <c r="AA860" s="78"/>
      <c r="AB860" s="78"/>
      <c r="AC860" s="78"/>
    </row>
    <row r="861" spans="1:29" ht="13.5" thickBot="1" x14ac:dyDescent="0.25">
      <c r="A861" s="76"/>
      <c r="B861" s="78"/>
      <c r="C861" s="78"/>
      <c r="D861" s="78"/>
      <c r="E861" s="78"/>
      <c r="F861" s="78"/>
      <c r="G861" s="78"/>
      <c r="H861" s="78"/>
      <c r="I861" s="78"/>
      <c r="J861" s="78"/>
      <c r="K861" s="78"/>
      <c r="L861" s="78"/>
      <c r="M861" s="78"/>
      <c r="N861" s="78"/>
      <c r="O861" s="78"/>
      <c r="P861" s="78"/>
      <c r="Q861" s="78"/>
      <c r="R861" s="78"/>
      <c r="S861" s="78"/>
      <c r="T861" s="78"/>
      <c r="U861" s="78"/>
      <c r="V861" s="78"/>
      <c r="W861" s="78"/>
      <c r="X861" s="78"/>
      <c r="Y861" s="78"/>
      <c r="Z861" s="78"/>
      <c r="AA861" s="78"/>
      <c r="AB861" s="78"/>
      <c r="AC861" s="78"/>
    </row>
    <row r="862" spans="1:29" ht="13.5" thickBot="1" x14ac:dyDescent="0.25">
      <c r="A862" s="76"/>
      <c r="B862" s="78"/>
      <c r="C862" s="78"/>
      <c r="D862" s="78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8"/>
      <c r="P862" s="78"/>
      <c r="Q862" s="78"/>
      <c r="R862" s="78"/>
      <c r="S862" s="78"/>
      <c r="T862" s="78"/>
      <c r="U862" s="78"/>
      <c r="V862" s="78"/>
      <c r="W862" s="78"/>
      <c r="X862" s="78"/>
      <c r="Y862" s="78"/>
      <c r="Z862" s="78"/>
      <c r="AA862" s="78"/>
      <c r="AB862" s="78"/>
      <c r="AC862" s="78"/>
    </row>
    <row r="863" spans="1:29" ht="13.5" thickBot="1" x14ac:dyDescent="0.25">
      <c r="A863" s="76"/>
      <c r="B863" s="78"/>
      <c r="C863" s="78"/>
      <c r="D863" s="78"/>
      <c r="E863" s="78"/>
      <c r="F863" s="78"/>
      <c r="G863" s="78"/>
      <c r="H863" s="78"/>
      <c r="I863" s="78"/>
      <c r="J863" s="78"/>
      <c r="K863" s="78"/>
      <c r="L863" s="78"/>
      <c r="M863" s="78"/>
      <c r="N863" s="78"/>
      <c r="O863" s="78"/>
      <c r="P863" s="78"/>
      <c r="Q863" s="78"/>
      <c r="R863" s="78"/>
      <c r="S863" s="78"/>
      <c r="T863" s="78"/>
      <c r="U863" s="78"/>
      <c r="V863" s="78"/>
      <c r="W863" s="78"/>
      <c r="X863" s="78"/>
      <c r="Y863" s="78"/>
      <c r="Z863" s="78"/>
      <c r="AA863" s="78"/>
      <c r="AB863" s="78"/>
      <c r="AC863" s="78"/>
    </row>
    <row r="864" spans="1:29" ht="13.5" thickBot="1" x14ac:dyDescent="0.25">
      <c r="A864" s="76"/>
      <c r="B864" s="78"/>
      <c r="C864" s="78"/>
      <c r="D864" s="78"/>
      <c r="E864" s="78"/>
      <c r="F864" s="78"/>
      <c r="G864" s="78"/>
      <c r="H864" s="78"/>
      <c r="I864" s="78"/>
      <c r="J864" s="78"/>
      <c r="K864" s="78"/>
      <c r="L864" s="78"/>
      <c r="M864" s="78"/>
      <c r="N864" s="78"/>
      <c r="O864" s="78"/>
      <c r="P864" s="78"/>
      <c r="Q864" s="78"/>
      <c r="R864" s="78"/>
      <c r="S864" s="78"/>
      <c r="T864" s="78"/>
      <c r="U864" s="78"/>
      <c r="V864" s="78"/>
      <c r="W864" s="78"/>
      <c r="X864" s="78"/>
      <c r="Y864" s="78"/>
      <c r="Z864" s="78"/>
      <c r="AA864" s="78"/>
      <c r="AB864" s="78"/>
      <c r="AC864" s="78"/>
    </row>
    <row r="865" spans="1:29" ht="13.5" thickBot="1" x14ac:dyDescent="0.25">
      <c r="A865" s="76"/>
      <c r="B865" s="78"/>
      <c r="C865" s="78"/>
      <c r="D865" s="78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78"/>
      <c r="P865" s="78"/>
      <c r="Q865" s="78"/>
      <c r="R865" s="78"/>
      <c r="S865" s="78"/>
      <c r="T865" s="78"/>
      <c r="U865" s="78"/>
      <c r="V865" s="78"/>
      <c r="W865" s="78"/>
      <c r="X865" s="78"/>
      <c r="Y865" s="78"/>
      <c r="Z865" s="78"/>
      <c r="AA865" s="78"/>
      <c r="AB865" s="78"/>
      <c r="AC865" s="78"/>
    </row>
    <row r="866" spans="1:29" ht="13.5" thickBot="1" x14ac:dyDescent="0.25">
      <c r="A866" s="76"/>
      <c r="B866" s="78"/>
      <c r="C866" s="78"/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8"/>
      <c r="P866" s="78"/>
      <c r="Q866" s="78"/>
      <c r="R866" s="78"/>
      <c r="S866" s="78"/>
      <c r="T866" s="78"/>
      <c r="U866" s="78"/>
      <c r="V866" s="78"/>
      <c r="W866" s="78"/>
      <c r="X866" s="78"/>
      <c r="Y866" s="78"/>
      <c r="Z866" s="78"/>
      <c r="AA866" s="78"/>
      <c r="AB866" s="78"/>
      <c r="AC866" s="78"/>
    </row>
    <row r="867" spans="1:29" ht="13.5" thickBot="1" x14ac:dyDescent="0.25">
      <c r="A867" s="76"/>
      <c r="B867" s="78"/>
      <c r="C867" s="78"/>
      <c r="D867" s="78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78"/>
      <c r="P867" s="78"/>
      <c r="Q867" s="78"/>
      <c r="R867" s="78"/>
      <c r="S867" s="78"/>
      <c r="T867" s="78"/>
      <c r="U867" s="78"/>
      <c r="V867" s="78"/>
      <c r="W867" s="78"/>
      <c r="X867" s="78"/>
      <c r="Y867" s="78"/>
      <c r="Z867" s="78"/>
      <c r="AA867" s="78"/>
      <c r="AB867" s="78"/>
      <c r="AC867" s="78"/>
    </row>
    <row r="868" spans="1:29" ht="13.5" thickBot="1" x14ac:dyDescent="0.25">
      <c r="A868" s="76"/>
      <c r="B868" s="78"/>
      <c r="C868" s="78"/>
      <c r="D868" s="78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78"/>
      <c r="P868" s="78"/>
      <c r="Q868" s="78"/>
      <c r="R868" s="78"/>
      <c r="S868" s="78"/>
      <c r="T868" s="78"/>
      <c r="U868" s="78"/>
      <c r="V868" s="78"/>
      <c r="W868" s="78"/>
      <c r="X868" s="78"/>
      <c r="Y868" s="78"/>
      <c r="Z868" s="78"/>
      <c r="AA868" s="78"/>
      <c r="AB868" s="78"/>
      <c r="AC868" s="78"/>
    </row>
    <row r="869" spans="1:29" ht="13.5" thickBot="1" x14ac:dyDescent="0.25">
      <c r="A869" s="76"/>
      <c r="B869" s="78"/>
      <c r="C869" s="78"/>
      <c r="D869" s="78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78"/>
      <c r="P869" s="78"/>
      <c r="Q869" s="78"/>
      <c r="R869" s="78"/>
      <c r="S869" s="78"/>
      <c r="T869" s="78"/>
      <c r="U869" s="78"/>
      <c r="V869" s="78"/>
      <c r="W869" s="78"/>
      <c r="X869" s="78"/>
      <c r="Y869" s="78"/>
      <c r="Z869" s="78"/>
      <c r="AA869" s="78"/>
      <c r="AB869" s="78"/>
      <c r="AC869" s="78"/>
    </row>
    <row r="870" spans="1:29" ht="13.5" thickBot="1" x14ac:dyDescent="0.25">
      <c r="A870" s="76"/>
      <c r="B870" s="78"/>
      <c r="C870" s="78"/>
      <c r="D870" s="78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8"/>
      <c r="P870" s="78"/>
      <c r="Q870" s="78"/>
      <c r="R870" s="78"/>
      <c r="S870" s="78"/>
      <c r="T870" s="78"/>
      <c r="U870" s="78"/>
      <c r="V870" s="78"/>
      <c r="W870" s="78"/>
      <c r="X870" s="78"/>
      <c r="Y870" s="78"/>
      <c r="Z870" s="78"/>
      <c r="AA870" s="78"/>
      <c r="AB870" s="78"/>
      <c r="AC870" s="78"/>
    </row>
    <row r="871" spans="1:29" ht="13.5" thickBot="1" x14ac:dyDescent="0.25">
      <c r="A871" s="76"/>
      <c r="B871" s="78"/>
      <c r="C871" s="78"/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78"/>
      <c r="P871" s="78"/>
      <c r="Q871" s="78"/>
      <c r="R871" s="78"/>
      <c r="S871" s="78"/>
      <c r="T871" s="78"/>
      <c r="U871" s="78"/>
      <c r="V871" s="78"/>
      <c r="W871" s="78"/>
      <c r="X871" s="78"/>
      <c r="Y871" s="78"/>
      <c r="Z871" s="78"/>
      <c r="AA871" s="78"/>
      <c r="AB871" s="78"/>
      <c r="AC871" s="78"/>
    </row>
    <row r="872" spans="1:29" ht="13.5" thickBot="1" x14ac:dyDescent="0.25">
      <c r="A872" s="76"/>
      <c r="B872" s="78"/>
      <c r="C872" s="78"/>
      <c r="D872" s="78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78"/>
      <c r="P872" s="78"/>
      <c r="Q872" s="78"/>
      <c r="R872" s="78"/>
      <c r="S872" s="78"/>
      <c r="T872" s="78"/>
      <c r="U872" s="78"/>
      <c r="V872" s="78"/>
      <c r="W872" s="78"/>
      <c r="X872" s="78"/>
      <c r="Y872" s="78"/>
      <c r="Z872" s="78"/>
      <c r="AA872" s="78"/>
      <c r="AB872" s="78"/>
      <c r="AC872" s="78"/>
    </row>
    <row r="873" spans="1:29" ht="13.5" thickBot="1" x14ac:dyDescent="0.25">
      <c r="A873" s="76"/>
      <c r="B873" s="78"/>
      <c r="C873" s="78"/>
      <c r="D873" s="78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78"/>
      <c r="P873" s="78"/>
      <c r="Q873" s="78"/>
      <c r="R873" s="78"/>
      <c r="S873" s="78"/>
      <c r="T873" s="78"/>
      <c r="U873" s="78"/>
      <c r="V873" s="78"/>
      <c r="W873" s="78"/>
      <c r="X873" s="78"/>
      <c r="Y873" s="78"/>
      <c r="Z873" s="78"/>
      <c r="AA873" s="78"/>
      <c r="AB873" s="78"/>
      <c r="AC873" s="78"/>
    </row>
    <row r="874" spans="1:29" ht="13.5" thickBot="1" x14ac:dyDescent="0.25">
      <c r="A874" s="76"/>
      <c r="B874" s="78"/>
      <c r="C874" s="78"/>
      <c r="D874" s="78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8"/>
      <c r="P874" s="78"/>
      <c r="Q874" s="78"/>
      <c r="R874" s="78"/>
      <c r="S874" s="78"/>
      <c r="T874" s="78"/>
      <c r="U874" s="78"/>
      <c r="V874" s="78"/>
      <c r="W874" s="78"/>
      <c r="X874" s="78"/>
      <c r="Y874" s="78"/>
      <c r="Z874" s="78"/>
      <c r="AA874" s="78"/>
      <c r="AB874" s="78"/>
      <c r="AC874" s="78"/>
    </row>
    <row r="875" spans="1:29" ht="13.5" thickBot="1" x14ac:dyDescent="0.25">
      <c r="A875" s="76"/>
      <c r="B875" s="78"/>
      <c r="C875" s="78"/>
      <c r="D875" s="78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78"/>
      <c r="P875" s="78"/>
      <c r="Q875" s="78"/>
      <c r="R875" s="78"/>
      <c r="S875" s="78"/>
      <c r="T875" s="78"/>
      <c r="U875" s="78"/>
      <c r="V875" s="78"/>
      <c r="W875" s="78"/>
      <c r="X875" s="78"/>
      <c r="Y875" s="78"/>
      <c r="Z875" s="78"/>
      <c r="AA875" s="78"/>
      <c r="AB875" s="78"/>
      <c r="AC875" s="78"/>
    </row>
    <row r="876" spans="1:29" ht="13.5" thickBot="1" x14ac:dyDescent="0.25">
      <c r="A876" s="76"/>
      <c r="B876" s="78"/>
      <c r="C876" s="78"/>
      <c r="D876" s="78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78"/>
      <c r="P876" s="78"/>
      <c r="Q876" s="78"/>
      <c r="R876" s="78"/>
      <c r="S876" s="78"/>
      <c r="T876" s="78"/>
      <c r="U876" s="78"/>
      <c r="V876" s="78"/>
      <c r="W876" s="78"/>
      <c r="X876" s="78"/>
      <c r="Y876" s="78"/>
      <c r="Z876" s="78"/>
      <c r="AA876" s="78"/>
      <c r="AB876" s="78"/>
      <c r="AC876" s="78"/>
    </row>
    <row r="877" spans="1:29" ht="13.5" thickBot="1" x14ac:dyDescent="0.25">
      <c r="A877" s="76"/>
      <c r="B877" s="78"/>
      <c r="C877" s="78"/>
      <c r="D877" s="78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78"/>
      <c r="P877" s="78"/>
      <c r="Q877" s="78"/>
      <c r="R877" s="78"/>
      <c r="S877" s="78"/>
      <c r="T877" s="78"/>
      <c r="U877" s="78"/>
      <c r="V877" s="78"/>
      <c r="W877" s="78"/>
      <c r="X877" s="78"/>
      <c r="Y877" s="78"/>
      <c r="Z877" s="78"/>
      <c r="AA877" s="78"/>
      <c r="AB877" s="78"/>
      <c r="AC877" s="78"/>
    </row>
    <row r="878" spans="1:29" ht="13.5" thickBot="1" x14ac:dyDescent="0.25">
      <c r="A878" s="76"/>
      <c r="B878" s="78"/>
      <c r="C878" s="78"/>
      <c r="D878" s="78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8"/>
      <c r="P878" s="78"/>
      <c r="Q878" s="78"/>
      <c r="R878" s="78"/>
      <c r="S878" s="78"/>
      <c r="T878" s="78"/>
      <c r="U878" s="78"/>
      <c r="V878" s="78"/>
      <c r="W878" s="78"/>
      <c r="X878" s="78"/>
      <c r="Y878" s="78"/>
      <c r="Z878" s="78"/>
      <c r="AA878" s="78"/>
      <c r="AB878" s="78"/>
      <c r="AC878" s="78"/>
    </row>
    <row r="879" spans="1:29" ht="13.5" thickBot="1" x14ac:dyDescent="0.25">
      <c r="A879" s="76"/>
      <c r="B879" s="78"/>
      <c r="C879" s="78"/>
      <c r="D879" s="78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78"/>
      <c r="P879" s="78"/>
      <c r="Q879" s="78"/>
      <c r="R879" s="78"/>
      <c r="S879" s="78"/>
      <c r="T879" s="78"/>
      <c r="U879" s="78"/>
      <c r="V879" s="78"/>
      <c r="W879" s="78"/>
      <c r="X879" s="78"/>
      <c r="Y879" s="78"/>
      <c r="Z879" s="78"/>
      <c r="AA879" s="78"/>
      <c r="AB879" s="78"/>
      <c r="AC879" s="78"/>
    </row>
    <row r="880" spans="1:29" ht="13.5" thickBot="1" x14ac:dyDescent="0.25">
      <c r="A880" s="76"/>
      <c r="B880" s="78"/>
      <c r="C880" s="78"/>
      <c r="D880" s="78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78"/>
      <c r="P880" s="78"/>
      <c r="Q880" s="78"/>
      <c r="R880" s="78"/>
      <c r="S880" s="78"/>
      <c r="T880" s="78"/>
      <c r="U880" s="78"/>
      <c r="V880" s="78"/>
      <c r="W880" s="78"/>
      <c r="X880" s="78"/>
      <c r="Y880" s="78"/>
      <c r="Z880" s="78"/>
      <c r="AA880" s="78"/>
      <c r="AB880" s="78"/>
      <c r="AC880" s="78"/>
    </row>
    <row r="881" spans="1:29" ht="13.5" thickBot="1" x14ac:dyDescent="0.25">
      <c r="A881" s="76"/>
      <c r="B881" s="78"/>
      <c r="C881" s="78"/>
      <c r="D881" s="78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78"/>
      <c r="P881" s="78"/>
      <c r="Q881" s="78"/>
      <c r="R881" s="78"/>
      <c r="S881" s="78"/>
      <c r="T881" s="78"/>
      <c r="U881" s="78"/>
      <c r="V881" s="78"/>
      <c r="W881" s="78"/>
      <c r="X881" s="78"/>
      <c r="Y881" s="78"/>
      <c r="Z881" s="78"/>
      <c r="AA881" s="78"/>
      <c r="AB881" s="78"/>
      <c r="AC881" s="78"/>
    </row>
    <row r="882" spans="1:29" ht="13.5" thickBot="1" x14ac:dyDescent="0.25">
      <c r="A882" s="76"/>
      <c r="B882" s="78"/>
      <c r="C882" s="78"/>
      <c r="D882" s="78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8"/>
      <c r="P882" s="78"/>
      <c r="Q882" s="78"/>
      <c r="R882" s="78"/>
      <c r="S882" s="78"/>
      <c r="T882" s="78"/>
      <c r="U882" s="78"/>
      <c r="V882" s="78"/>
      <c r="W882" s="78"/>
      <c r="X882" s="78"/>
      <c r="Y882" s="78"/>
      <c r="Z882" s="78"/>
      <c r="AA882" s="78"/>
      <c r="AB882" s="78"/>
      <c r="AC882" s="78"/>
    </row>
    <row r="883" spans="1:29" ht="13.5" thickBot="1" x14ac:dyDescent="0.25">
      <c r="A883" s="76"/>
      <c r="B883" s="78"/>
      <c r="C883" s="78"/>
      <c r="D883" s="78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78"/>
      <c r="P883" s="78"/>
      <c r="Q883" s="78"/>
      <c r="R883" s="78"/>
      <c r="S883" s="78"/>
      <c r="T883" s="78"/>
      <c r="U883" s="78"/>
      <c r="V883" s="78"/>
      <c r="W883" s="78"/>
      <c r="X883" s="78"/>
      <c r="Y883" s="78"/>
      <c r="Z883" s="78"/>
      <c r="AA883" s="78"/>
      <c r="AB883" s="78"/>
      <c r="AC883" s="78"/>
    </row>
    <row r="884" spans="1:29" ht="13.5" thickBot="1" x14ac:dyDescent="0.25">
      <c r="A884" s="76"/>
      <c r="B884" s="78"/>
      <c r="C884" s="78"/>
      <c r="D884" s="78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78"/>
      <c r="P884" s="78"/>
      <c r="Q884" s="78"/>
      <c r="R884" s="78"/>
      <c r="S884" s="78"/>
      <c r="T884" s="78"/>
      <c r="U884" s="78"/>
      <c r="V884" s="78"/>
      <c r="W884" s="78"/>
      <c r="X884" s="78"/>
      <c r="Y884" s="78"/>
      <c r="Z884" s="78"/>
      <c r="AA884" s="78"/>
      <c r="AB884" s="78"/>
      <c r="AC884" s="78"/>
    </row>
    <row r="885" spans="1:29" ht="13.5" thickBot="1" x14ac:dyDescent="0.25">
      <c r="A885" s="76"/>
      <c r="B885" s="78"/>
      <c r="C885" s="78"/>
      <c r="D885" s="78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78"/>
      <c r="P885" s="78"/>
      <c r="Q885" s="78"/>
      <c r="R885" s="78"/>
      <c r="S885" s="78"/>
      <c r="T885" s="78"/>
      <c r="U885" s="78"/>
      <c r="V885" s="78"/>
      <c r="W885" s="78"/>
      <c r="X885" s="78"/>
      <c r="Y885" s="78"/>
      <c r="Z885" s="78"/>
      <c r="AA885" s="78"/>
      <c r="AB885" s="78"/>
      <c r="AC885" s="78"/>
    </row>
    <row r="886" spans="1:29" ht="13.5" thickBot="1" x14ac:dyDescent="0.25">
      <c r="A886" s="76"/>
      <c r="B886" s="78"/>
      <c r="C886" s="78"/>
      <c r="D886" s="78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8"/>
      <c r="P886" s="78"/>
      <c r="Q886" s="78"/>
      <c r="R886" s="78"/>
      <c r="S886" s="78"/>
      <c r="T886" s="78"/>
      <c r="U886" s="78"/>
      <c r="V886" s="78"/>
      <c r="W886" s="78"/>
      <c r="X886" s="78"/>
      <c r="Y886" s="78"/>
      <c r="Z886" s="78"/>
      <c r="AA886" s="78"/>
      <c r="AB886" s="78"/>
      <c r="AC886" s="78"/>
    </row>
    <row r="887" spans="1:29" ht="13.5" thickBot="1" x14ac:dyDescent="0.25">
      <c r="A887" s="76"/>
      <c r="B887" s="78"/>
      <c r="C887" s="78"/>
      <c r="D887" s="78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78"/>
      <c r="P887" s="78"/>
      <c r="Q887" s="78"/>
      <c r="R887" s="78"/>
      <c r="S887" s="78"/>
      <c r="T887" s="78"/>
      <c r="U887" s="78"/>
      <c r="V887" s="78"/>
      <c r="W887" s="78"/>
      <c r="X887" s="78"/>
      <c r="Y887" s="78"/>
      <c r="Z887" s="78"/>
      <c r="AA887" s="78"/>
      <c r="AB887" s="78"/>
      <c r="AC887" s="78"/>
    </row>
    <row r="888" spans="1:29" ht="13.5" thickBot="1" x14ac:dyDescent="0.25">
      <c r="A888" s="76"/>
      <c r="B888" s="78"/>
      <c r="C888" s="78"/>
      <c r="D888" s="78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78"/>
      <c r="P888" s="78"/>
      <c r="Q888" s="78"/>
      <c r="R888" s="78"/>
      <c r="S888" s="78"/>
      <c r="T888" s="78"/>
      <c r="U888" s="78"/>
      <c r="V888" s="78"/>
      <c r="W888" s="78"/>
      <c r="X888" s="78"/>
      <c r="Y888" s="78"/>
      <c r="Z888" s="78"/>
      <c r="AA888" s="78"/>
      <c r="AB888" s="78"/>
      <c r="AC888" s="78"/>
    </row>
    <row r="889" spans="1:29" ht="13.5" thickBot="1" x14ac:dyDescent="0.25">
      <c r="A889" s="76"/>
      <c r="B889" s="78"/>
      <c r="C889" s="78"/>
      <c r="D889" s="78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78"/>
      <c r="P889" s="78"/>
      <c r="Q889" s="78"/>
      <c r="R889" s="78"/>
      <c r="S889" s="78"/>
      <c r="T889" s="78"/>
      <c r="U889" s="78"/>
      <c r="V889" s="78"/>
      <c r="W889" s="78"/>
      <c r="X889" s="78"/>
      <c r="Y889" s="78"/>
      <c r="Z889" s="78"/>
      <c r="AA889" s="78"/>
      <c r="AB889" s="78"/>
      <c r="AC889" s="78"/>
    </row>
    <row r="890" spans="1:29" ht="13.5" thickBot="1" x14ac:dyDescent="0.25">
      <c r="A890" s="76"/>
      <c r="B890" s="78"/>
      <c r="C890" s="78"/>
      <c r="D890" s="78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8"/>
      <c r="P890" s="78"/>
      <c r="Q890" s="78"/>
      <c r="R890" s="78"/>
      <c r="S890" s="78"/>
      <c r="T890" s="78"/>
      <c r="U890" s="78"/>
      <c r="V890" s="78"/>
      <c r="W890" s="78"/>
      <c r="X890" s="78"/>
      <c r="Y890" s="78"/>
      <c r="Z890" s="78"/>
      <c r="AA890" s="78"/>
      <c r="AB890" s="78"/>
      <c r="AC890" s="78"/>
    </row>
    <row r="891" spans="1:29" ht="13.5" thickBot="1" x14ac:dyDescent="0.25">
      <c r="A891" s="76"/>
      <c r="B891" s="78"/>
      <c r="C891" s="78"/>
      <c r="D891" s="78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78"/>
      <c r="P891" s="78"/>
      <c r="Q891" s="78"/>
      <c r="R891" s="78"/>
      <c r="S891" s="78"/>
      <c r="T891" s="78"/>
      <c r="U891" s="78"/>
      <c r="V891" s="78"/>
      <c r="W891" s="78"/>
      <c r="X891" s="78"/>
      <c r="Y891" s="78"/>
      <c r="Z891" s="78"/>
      <c r="AA891" s="78"/>
      <c r="AB891" s="78"/>
      <c r="AC891" s="78"/>
    </row>
    <row r="892" spans="1:29" ht="13.5" thickBot="1" x14ac:dyDescent="0.25">
      <c r="A892" s="76"/>
      <c r="B892" s="78"/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  <c r="P892" s="78"/>
      <c r="Q892" s="78"/>
      <c r="R892" s="78"/>
      <c r="S892" s="78"/>
      <c r="T892" s="78"/>
      <c r="U892" s="78"/>
      <c r="V892" s="78"/>
      <c r="W892" s="78"/>
      <c r="X892" s="78"/>
      <c r="Y892" s="78"/>
      <c r="Z892" s="78"/>
      <c r="AA892" s="78"/>
      <c r="AB892" s="78"/>
      <c r="AC892" s="78"/>
    </row>
    <row r="893" spans="1:29" ht="13.5" thickBot="1" x14ac:dyDescent="0.25">
      <c r="A893" s="76"/>
      <c r="B893" s="78"/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78"/>
      <c r="P893" s="78"/>
      <c r="Q893" s="78"/>
      <c r="R893" s="78"/>
      <c r="S893" s="78"/>
      <c r="T893" s="78"/>
      <c r="U893" s="78"/>
      <c r="V893" s="78"/>
      <c r="W893" s="78"/>
      <c r="X893" s="78"/>
      <c r="Y893" s="78"/>
      <c r="Z893" s="78"/>
      <c r="AA893" s="78"/>
      <c r="AB893" s="78"/>
      <c r="AC893" s="78"/>
    </row>
    <row r="894" spans="1:29" ht="13.5" thickBot="1" x14ac:dyDescent="0.25">
      <c r="A894" s="76"/>
      <c r="B894" s="78"/>
      <c r="C894" s="78"/>
      <c r="D894" s="78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8"/>
      <c r="P894" s="78"/>
      <c r="Q894" s="78"/>
      <c r="R894" s="78"/>
      <c r="S894" s="78"/>
      <c r="T894" s="78"/>
      <c r="U894" s="78"/>
      <c r="V894" s="78"/>
      <c r="W894" s="78"/>
      <c r="X894" s="78"/>
      <c r="Y894" s="78"/>
      <c r="Z894" s="78"/>
      <c r="AA894" s="78"/>
      <c r="AB894" s="78"/>
      <c r="AC894" s="78"/>
    </row>
    <row r="895" spans="1:29" ht="13.5" thickBot="1" x14ac:dyDescent="0.25">
      <c r="A895" s="76"/>
      <c r="B895" s="78"/>
      <c r="C895" s="78"/>
      <c r="D895" s="78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78"/>
      <c r="P895" s="78"/>
      <c r="Q895" s="78"/>
      <c r="R895" s="78"/>
      <c r="S895" s="78"/>
      <c r="T895" s="78"/>
      <c r="U895" s="78"/>
      <c r="V895" s="78"/>
      <c r="W895" s="78"/>
      <c r="X895" s="78"/>
      <c r="Y895" s="78"/>
      <c r="Z895" s="78"/>
      <c r="AA895" s="78"/>
      <c r="AB895" s="78"/>
      <c r="AC895" s="78"/>
    </row>
    <row r="896" spans="1:29" ht="13.5" thickBot="1" x14ac:dyDescent="0.25">
      <c r="A896" s="76"/>
      <c r="B896" s="78"/>
      <c r="C896" s="78"/>
      <c r="D896" s="78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78"/>
      <c r="P896" s="78"/>
      <c r="Q896" s="78"/>
      <c r="R896" s="78"/>
      <c r="S896" s="78"/>
      <c r="T896" s="78"/>
      <c r="U896" s="78"/>
      <c r="V896" s="78"/>
      <c r="W896" s="78"/>
      <c r="X896" s="78"/>
      <c r="Y896" s="78"/>
      <c r="Z896" s="78"/>
      <c r="AA896" s="78"/>
      <c r="AB896" s="78"/>
      <c r="AC896" s="78"/>
    </row>
    <row r="897" spans="1:29" ht="13.5" thickBot="1" x14ac:dyDescent="0.25">
      <c r="A897" s="76"/>
      <c r="B897" s="78"/>
      <c r="C897" s="78"/>
      <c r="D897" s="78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78"/>
      <c r="P897" s="78"/>
      <c r="Q897" s="78"/>
      <c r="R897" s="78"/>
      <c r="S897" s="78"/>
      <c r="T897" s="78"/>
      <c r="U897" s="78"/>
      <c r="V897" s="78"/>
      <c r="W897" s="78"/>
      <c r="X897" s="78"/>
      <c r="Y897" s="78"/>
      <c r="Z897" s="78"/>
      <c r="AA897" s="78"/>
      <c r="AB897" s="78"/>
      <c r="AC897" s="78"/>
    </row>
    <row r="898" spans="1:29" ht="13.5" thickBot="1" x14ac:dyDescent="0.25">
      <c r="A898" s="76"/>
      <c r="B898" s="78"/>
      <c r="C898" s="78"/>
      <c r="D898" s="78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8"/>
      <c r="P898" s="78"/>
      <c r="Q898" s="78"/>
      <c r="R898" s="78"/>
      <c r="S898" s="78"/>
      <c r="T898" s="78"/>
      <c r="U898" s="78"/>
      <c r="V898" s="78"/>
      <c r="W898" s="78"/>
      <c r="X898" s="78"/>
      <c r="Y898" s="78"/>
      <c r="Z898" s="78"/>
      <c r="AA898" s="78"/>
      <c r="AB898" s="78"/>
      <c r="AC898" s="78"/>
    </row>
    <row r="899" spans="1:29" ht="13.5" thickBot="1" x14ac:dyDescent="0.25">
      <c r="A899" s="76"/>
      <c r="B899" s="78"/>
      <c r="C899" s="78"/>
      <c r="D899" s="78"/>
      <c r="E899" s="78"/>
      <c r="F899" s="78"/>
      <c r="G899" s="78"/>
      <c r="H899" s="78"/>
      <c r="I899" s="78"/>
      <c r="J899" s="78"/>
      <c r="K899" s="78"/>
      <c r="L899" s="78"/>
      <c r="M899" s="78"/>
      <c r="N899" s="78"/>
      <c r="O899" s="78"/>
      <c r="P899" s="78"/>
      <c r="Q899" s="78"/>
      <c r="R899" s="78"/>
      <c r="S899" s="78"/>
      <c r="T899" s="78"/>
      <c r="U899" s="78"/>
      <c r="V899" s="78"/>
      <c r="W899" s="78"/>
      <c r="X899" s="78"/>
      <c r="Y899" s="78"/>
      <c r="Z899" s="78"/>
      <c r="AA899" s="78"/>
      <c r="AB899" s="78"/>
      <c r="AC899" s="78"/>
    </row>
    <row r="900" spans="1:29" ht="13.5" thickBot="1" x14ac:dyDescent="0.25">
      <c r="A900" s="76"/>
      <c r="B900" s="78"/>
      <c r="C900" s="78"/>
      <c r="D900" s="78"/>
      <c r="E900" s="78"/>
      <c r="F900" s="78"/>
      <c r="G900" s="78"/>
      <c r="H900" s="78"/>
      <c r="I900" s="78"/>
      <c r="J900" s="78"/>
      <c r="K900" s="78"/>
      <c r="L900" s="78"/>
      <c r="M900" s="78"/>
      <c r="N900" s="78"/>
      <c r="O900" s="78"/>
      <c r="P900" s="78"/>
      <c r="Q900" s="78"/>
      <c r="R900" s="78"/>
      <c r="S900" s="78"/>
      <c r="T900" s="78"/>
      <c r="U900" s="78"/>
      <c r="V900" s="78"/>
      <c r="W900" s="78"/>
      <c r="X900" s="78"/>
      <c r="Y900" s="78"/>
      <c r="Z900" s="78"/>
      <c r="AA900" s="78"/>
      <c r="AB900" s="78"/>
      <c r="AC900" s="78"/>
    </row>
    <row r="901" spans="1:29" ht="13.5" thickBot="1" x14ac:dyDescent="0.25">
      <c r="A901" s="76"/>
      <c r="B901" s="78"/>
      <c r="C901" s="78"/>
      <c r="D901" s="78"/>
      <c r="E901" s="78"/>
      <c r="F901" s="78"/>
      <c r="G901" s="78"/>
      <c r="H901" s="78"/>
      <c r="I901" s="78"/>
      <c r="J901" s="78"/>
      <c r="K901" s="78"/>
      <c r="L901" s="78"/>
      <c r="M901" s="78"/>
      <c r="N901" s="78"/>
      <c r="O901" s="78"/>
      <c r="P901" s="78"/>
      <c r="Q901" s="78"/>
      <c r="R901" s="78"/>
      <c r="S901" s="78"/>
      <c r="T901" s="78"/>
      <c r="U901" s="78"/>
      <c r="V901" s="78"/>
      <c r="W901" s="78"/>
      <c r="X901" s="78"/>
      <c r="Y901" s="78"/>
      <c r="Z901" s="78"/>
      <c r="AA901" s="78"/>
      <c r="AB901" s="78"/>
      <c r="AC901" s="78"/>
    </row>
    <row r="902" spans="1:29" ht="13.5" thickBot="1" x14ac:dyDescent="0.25">
      <c r="A902" s="76"/>
      <c r="B902" s="78"/>
      <c r="C902" s="78"/>
      <c r="D902" s="78"/>
      <c r="E902" s="78"/>
      <c r="F902" s="78"/>
      <c r="G902" s="78"/>
      <c r="H902" s="78"/>
      <c r="I902" s="78"/>
      <c r="J902" s="78"/>
      <c r="K902" s="78"/>
      <c r="L902" s="78"/>
      <c r="M902" s="78"/>
      <c r="N902" s="78"/>
      <c r="O902" s="78"/>
      <c r="P902" s="78"/>
      <c r="Q902" s="78"/>
      <c r="R902" s="78"/>
      <c r="S902" s="78"/>
      <c r="T902" s="78"/>
      <c r="U902" s="78"/>
      <c r="V902" s="78"/>
      <c r="W902" s="78"/>
      <c r="X902" s="78"/>
      <c r="Y902" s="78"/>
      <c r="Z902" s="78"/>
      <c r="AA902" s="78"/>
      <c r="AB902" s="78"/>
      <c r="AC902" s="78"/>
    </row>
    <row r="903" spans="1:29" ht="13.5" thickBot="1" x14ac:dyDescent="0.25">
      <c r="A903" s="76"/>
      <c r="B903" s="78"/>
      <c r="C903" s="78"/>
      <c r="D903" s="78"/>
      <c r="E903" s="78"/>
      <c r="F903" s="78"/>
      <c r="G903" s="78"/>
      <c r="H903" s="78"/>
      <c r="I903" s="78"/>
      <c r="J903" s="78"/>
      <c r="K903" s="78"/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  <c r="AA903" s="78"/>
      <c r="AB903" s="78"/>
      <c r="AC903" s="78"/>
    </row>
    <row r="904" spans="1:29" ht="13.5" thickBot="1" x14ac:dyDescent="0.25">
      <c r="A904" s="76"/>
      <c r="B904" s="78"/>
      <c r="C904" s="78"/>
      <c r="D904" s="78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  <c r="AA904" s="78"/>
      <c r="AB904" s="78"/>
      <c r="AC904" s="78"/>
    </row>
    <row r="905" spans="1:29" ht="13.5" thickBot="1" x14ac:dyDescent="0.25">
      <c r="A905" s="76"/>
      <c r="B905" s="78"/>
      <c r="C905" s="78"/>
      <c r="D905" s="78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78"/>
      <c r="P905" s="78"/>
      <c r="Q905" s="78"/>
      <c r="R905" s="78"/>
      <c r="S905" s="78"/>
      <c r="T905" s="78"/>
      <c r="U905" s="78"/>
      <c r="V905" s="78"/>
      <c r="W905" s="78"/>
      <c r="X905" s="78"/>
      <c r="Y905" s="78"/>
      <c r="Z905" s="78"/>
      <c r="AA905" s="78"/>
      <c r="AB905" s="78"/>
      <c r="AC905" s="78"/>
    </row>
    <row r="906" spans="1:29" ht="13.5" thickBot="1" x14ac:dyDescent="0.25">
      <c r="A906" s="76"/>
      <c r="B906" s="78"/>
      <c r="C906" s="78"/>
      <c r="D906" s="78"/>
      <c r="E906" s="78"/>
      <c r="F906" s="78"/>
      <c r="G906" s="78"/>
      <c r="H906" s="78"/>
      <c r="I906" s="78"/>
      <c r="J906" s="78"/>
      <c r="K906" s="78"/>
      <c r="L906" s="78"/>
      <c r="M906" s="78"/>
      <c r="N906" s="78"/>
      <c r="O906" s="78"/>
      <c r="P906" s="78"/>
      <c r="Q906" s="78"/>
      <c r="R906" s="78"/>
      <c r="S906" s="78"/>
      <c r="T906" s="78"/>
      <c r="U906" s="78"/>
      <c r="V906" s="78"/>
      <c r="W906" s="78"/>
      <c r="X906" s="78"/>
      <c r="Y906" s="78"/>
      <c r="Z906" s="78"/>
      <c r="AA906" s="78"/>
      <c r="AB906" s="78"/>
      <c r="AC906" s="78"/>
    </row>
    <row r="907" spans="1:29" ht="13.5" thickBot="1" x14ac:dyDescent="0.25">
      <c r="A907" s="76"/>
      <c r="B907" s="78"/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78"/>
      <c r="Q907" s="78"/>
      <c r="R907" s="78"/>
      <c r="S907" s="78"/>
      <c r="T907" s="78"/>
      <c r="U907" s="78"/>
      <c r="V907" s="78"/>
      <c r="W907" s="78"/>
      <c r="X907" s="78"/>
      <c r="Y907" s="78"/>
      <c r="Z907" s="78"/>
      <c r="AA907" s="78"/>
      <c r="AB907" s="78"/>
      <c r="AC907" s="78"/>
    </row>
    <row r="908" spans="1:29" ht="13.5" thickBot="1" x14ac:dyDescent="0.25">
      <c r="A908" s="76"/>
      <c r="B908" s="78"/>
      <c r="C908" s="78"/>
      <c r="D908" s="78"/>
      <c r="E908" s="78"/>
      <c r="F908" s="78"/>
      <c r="G908" s="78"/>
      <c r="H908" s="78"/>
      <c r="I908" s="78"/>
      <c r="J908" s="78"/>
      <c r="K908" s="78"/>
      <c r="L908" s="78"/>
      <c r="M908" s="78"/>
      <c r="N908" s="78"/>
      <c r="O908" s="78"/>
      <c r="P908" s="78"/>
      <c r="Q908" s="78"/>
      <c r="R908" s="78"/>
      <c r="S908" s="78"/>
      <c r="T908" s="78"/>
      <c r="U908" s="78"/>
      <c r="V908" s="78"/>
      <c r="W908" s="78"/>
      <c r="X908" s="78"/>
      <c r="Y908" s="78"/>
      <c r="Z908" s="78"/>
      <c r="AA908" s="78"/>
      <c r="AB908" s="78"/>
      <c r="AC908" s="78"/>
    </row>
    <row r="909" spans="1:29" ht="13.5" thickBot="1" x14ac:dyDescent="0.25">
      <c r="A909" s="76"/>
      <c r="B909" s="78"/>
      <c r="C909" s="78"/>
      <c r="D909" s="78"/>
      <c r="E909" s="78"/>
      <c r="F909" s="78"/>
      <c r="G909" s="78"/>
      <c r="H909" s="78"/>
      <c r="I909" s="78"/>
      <c r="J909" s="78"/>
      <c r="K909" s="78"/>
      <c r="L909" s="78"/>
      <c r="M909" s="78"/>
      <c r="N909" s="78"/>
      <c r="O909" s="78"/>
      <c r="P909" s="78"/>
      <c r="Q909" s="78"/>
      <c r="R909" s="78"/>
      <c r="S909" s="78"/>
      <c r="T909" s="78"/>
      <c r="U909" s="78"/>
      <c r="V909" s="78"/>
      <c r="W909" s="78"/>
      <c r="X909" s="78"/>
      <c r="Y909" s="78"/>
      <c r="Z909" s="78"/>
      <c r="AA909" s="78"/>
      <c r="AB909" s="78"/>
      <c r="AC909" s="78"/>
    </row>
    <row r="910" spans="1:29" ht="13.5" thickBot="1" x14ac:dyDescent="0.25">
      <c r="A910" s="76"/>
      <c r="B910" s="78"/>
      <c r="C910" s="78"/>
      <c r="D910" s="78"/>
      <c r="E910" s="78"/>
      <c r="F910" s="78"/>
      <c r="G910" s="78"/>
      <c r="H910" s="78"/>
      <c r="I910" s="78"/>
      <c r="J910" s="78"/>
      <c r="K910" s="78"/>
      <c r="L910" s="78"/>
      <c r="M910" s="78"/>
      <c r="N910" s="78"/>
      <c r="O910" s="78"/>
      <c r="P910" s="78"/>
      <c r="Q910" s="78"/>
      <c r="R910" s="78"/>
      <c r="S910" s="78"/>
      <c r="T910" s="78"/>
      <c r="U910" s="78"/>
      <c r="V910" s="78"/>
      <c r="W910" s="78"/>
      <c r="X910" s="78"/>
      <c r="Y910" s="78"/>
      <c r="Z910" s="78"/>
      <c r="AA910" s="78"/>
      <c r="AB910" s="78"/>
      <c r="AC910" s="78"/>
    </row>
    <row r="911" spans="1:29" ht="13.5" thickBot="1" x14ac:dyDescent="0.25">
      <c r="A911" s="76"/>
      <c r="B911" s="78"/>
      <c r="C911" s="78"/>
      <c r="D911" s="78"/>
      <c r="E911" s="78"/>
      <c r="F911" s="78"/>
      <c r="G911" s="78"/>
      <c r="H911" s="78"/>
      <c r="I911" s="78"/>
      <c r="J911" s="78"/>
      <c r="K911" s="78"/>
      <c r="L911" s="78"/>
      <c r="M911" s="78"/>
      <c r="N911" s="78"/>
      <c r="O911" s="78"/>
      <c r="P911" s="78"/>
      <c r="Q911" s="78"/>
      <c r="R911" s="78"/>
      <c r="S911" s="78"/>
      <c r="T911" s="78"/>
      <c r="U911" s="78"/>
      <c r="V911" s="78"/>
      <c r="W911" s="78"/>
      <c r="X911" s="78"/>
      <c r="Y911" s="78"/>
      <c r="Z911" s="78"/>
      <c r="AA911" s="78"/>
      <c r="AB911" s="78"/>
      <c r="AC911" s="78"/>
    </row>
    <row r="912" spans="1:29" ht="13.5" thickBot="1" x14ac:dyDescent="0.25">
      <c r="A912" s="76"/>
      <c r="B912" s="78"/>
      <c r="C912" s="78"/>
      <c r="D912" s="78"/>
      <c r="E912" s="78"/>
      <c r="F912" s="78"/>
      <c r="G912" s="78"/>
      <c r="H912" s="78"/>
      <c r="I912" s="78"/>
      <c r="J912" s="78"/>
      <c r="K912" s="78"/>
      <c r="L912" s="78"/>
      <c r="M912" s="78"/>
      <c r="N912" s="78"/>
      <c r="O912" s="78"/>
      <c r="P912" s="78"/>
      <c r="Q912" s="78"/>
      <c r="R912" s="78"/>
      <c r="S912" s="78"/>
      <c r="T912" s="78"/>
      <c r="U912" s="78"/>
      <c r="V912" s="78"/>
      <c r="W912" s="78"/>
      <c r="X912" s="78"/>
      <c r="Y912" s="78"/>
      <c r="Z912" s="78"/>
      <c r="AA912" s="78"/>
      <c r="AB912" s="78"/>
      <c r="AC912" s="78"/>
    </row>
    <row r="913" spans="1:29" ht="13.5" thickBot="1" x14ac:dyDescent="0.25">
      <c r="A913" s="76"/>
      <c r="B913" s="78"/>
      <c r="C913" s="78"/>
      <c r="D913" s="78"/>
      <c r="E913" s="78"/>
      <c r="F913" s="78"/>
      <c r="G913" s="78"/>
      <c r="H913" s="78"/>
      <c r="I913" s="78"/>
      <c r="J913" s="78"/>
      <c r="K913" s="78"/>
      <c r="L913" s="78"/>
      <c r="M913" s="78"/>
      <c r="N913" s="78"/>
      <c r="O913" s="78"/>
      <c r="P913" s="78"/>
      <c r="Q913" s="78"/>
      <c r="R913" s="78"/>
      <c r="S913" s="78"/>
      <c r="T913" s="78"/>
      <c r="U913" s="78"/>
      <c r="V913" s="78"/>
      <c r="W913" s="78"/>
      <c r="X913" s="78"/>
      <c r="Y913" s="78"/>
      <c r="Z913" s="78"/>
      <c r="AA913" s="78"/>
      <c r="AB913" s="78"/>
      <c r="AC913" s="78"/>
    </row>
    <row r="914" spans="1:29" ht="13.5" thickBot="1" x14ac:dyDescent="0.25">
      <c r="A914" s="76"/>
      <c r="B914" s="78"/>
      <c r="C914" s="78"/>
      <c r="D914" s="78"/>
      <c r="E914" s="78"/>
      <c r="F914" s="78"/>
      <c r="G914" s="78"/>
      <c r="H914" s="78"/>
      <c r="I914" s="78"/>
      <c r="J914" s="78"/>
      <c r="K914" s="78"/>
      <c r="L914" s="78"/>
      <c r="M914" s="78"/>
      <c r="N914" s="78"/>
      <c r="O914" s="78"/>
      <c r="P914" s="78"/>
      <c r="Q914" s="78"/>
      <c r="R914" s="78"/>
      <c r="S914" s="78"/>
      <c r="T914" s="78"/>
      <c r="U914" s="78"/>
      <c r="V914" s="78"/>
      <c r="W914" s="78"/>
      <c r="X914" s="78"/>
      <c r="Y914" s="78"/>
      <c r="Z914" s="78"/>
      <c r="AA914" s="78"/>
      <c r="AB914" s="78"/>
      <c r="AC914" s="78"/>
    </row>
    <row r="915" spans="1:29" ht="13.5" thickBot="1" x14ac:dyDescent="0.25">
      <c r="A915" s="76"/>
      <c r="B915" s="78"/>
      <c r="C915" s="78"/>
      <c r="D915" s="78"/>
      <c r="E915" s="78"/>
      <c r="F915" s="78"/>
      <c r="G915" s="78"/>
      <c r="H915" s="78"/>
      <c r="I915" s="78"/>
      <c r="J915" s="78"/>
      <c r="K915" s="78"/>
      <c r="L915" s="78"/>
      <c r="M915" s="78"/>
      <c r="N915" s="78"/>
      <c r="O915" s="78"/>
      <c r="P915" s="78"/>
      <c r="Q915" s="78"/>
      <c r="R915" s="78"/>
      <c r="S915" s="78"/>
      <c r="T915" s="78"/>
      <c r="U915" s="78"/>
      <c r="V915" s="78"/>
      <c r="W915" s="78"/>
      <c r="X915" s="78"/>
      <c r="Y915" s="78"/>
      <c r="Z915" s="78"/>
      <c r="AA915" s="78"/>
      <c r="AB915" s="78"/>
      <c r="AC915" s="78"/>
    </row>
    <row r="916" spans="1:29" ht="13.5" thickBot="1" x14ac:dyDescent="0.25">
      <c r="A916" s="76"/>
      <c r="B916" s="78"/>
      <c r="C916" s="78"/>
      <c r="D916" s="78"/>
      <c r="E916" s="78"/>
      <c r="F916" s="78"/>
      <c r="G916" s="78"/>
      <c r="H916" s="78"/>
      <c r="I916" s="78"/>
      <c r="J916" s="78"/>
      <c r="K916" s="78"/>
      <c r="L916" s="78"/>
      <c r="M916" s="78"/>
      <c r="N916" s="78"/>
      <c r="O916" s="78"/>
      <c r="P916" s="78"/>
      <c r="Q916" s="78"/>
      <c r="R916" s="78"/>
      <c r="S916" s="78"/>
      <c r="T916" s="78"/>
      <c r="U916" s="78"/>
      <c r="V916" s="78"/>
      <c r="W916" s="78"/>
      <c r="X916" s="78"/>
      <c r="Y916" s="78"/>
      <c r="Z916" s="78"/>
      <c r="AA916" s="78"/>
      <c r="AB916" s="78"/>
      <c r="AC916" s="78"/>
    </row>
    <row r="917" spans="1:29" ht="13.5" thickBot="1" x14ac:dyDescent="0.25">
      <c r="A917" s="76"/>
      <c r="B917" s="78"/>
      <c r="C917" s="78"/>
      <c r="D917" s="78"/>
      <c r="E917" s="78"/>
      <c r="F917" s="78"/>
      <c r="G917" s="78"/>
      <c r="H917" s="78"/>
      <c r="I917" s="78"/>
      <c r="J917" s="78"/>
      <c r="K917" s="78"/>
      <c r="L917" s="78"/>
      <c r="M917" s="78"/>
      <c r="N917" s="78"/>
      <c r="O917" s="78"/>
      <c r="P917" s="78"/>
      <c r="Q917" s="78"/>
      <c r="R917" s="78"/>
      <c r="S917" s="78"/>
      <c r="T917" s="78"/>
      <c r="U917" s="78"/>
      <c r="V917" s="78"/>
      <c r="W917" s="78"/>
      <c r="X917" s="78"/>
      <c r="Y917" s="78"/>
      <c r="Z917" s="78"/>
      <c r="AA917" s="78"/>
      <c r="AB917" s="78"/>
      <c r="AC917" s="78"/>
    </row>
    <row r="918" spans="1:29" ht="13.5" thickBot="1" x14ac:dyDescent="0.25">
      <c r="A918" s="76"/>
      <c r="B918" s="78"/>
      <c r="C918" s="78"/>
      <c r="D918" s="78"/>
      <c r="E918" s="78"/>
      <c r="F918" s="78"/>
      <c r="G918" s="78"/>
      <c r="H918" s="78"/>
      <c r="I918" s="78"/>
      <c r="J918" s="78"/>
      <c r="K918" s="78"/>
      <c r="L918" s="78"/>
      <c r="M918" s="78"/>
      <c r="N918" s="78"/>
      <c r="O918" s="78"/>
      <c r="P918" s="78"/>
      <c r="Q918" s="78"/>
      <c r="R918" s="78"/>
      <c r="S918" s="78"/>
      <c r="T918" s="78"/>
      <c r="U918" s="78"/>
      <c r="V918" s="78"/>
      <c r="W918" s="78"/>
      <c r="X918" s="78"/>
      <c r="Y918" s="78"/>
      <c r="Z918" s="78"/>
      <c r="AA918" s="78"/>
      <c r="AB918" s="78"/>
      <c r="AC918" s="78"/>
    </row>
    <row r="919" spans="1:29" ht="13.5" thickBot="1" x14ac:dyDescent="0.25">
      <c r="A919" s="76"/>
      <c r="B919" s="78"/>
      <c r="C919" s="78"/>
      <c r="D919" s="78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78"/>
      <c r="P919" s="78"/>
      <c r="Q919" s="78"/>
      <c r="R919" s="78"/>
      <c r="S919" s="78"/>
      <c r="T919" s="78"/>
      <c r="U919" s="78"/>
      <c r="V919" s="78"/>
      <c r="W919" s="78"/>
      <c r="X919" s="78"/>
      <c r="Y919" s="78"/>
      <c r="Z919" s="78"/>
      <c r="AA919" s="78"/>
      <c r="AB919" s="78"/>
      <c r="AC919" s="78"/>
    </row>
    <row r="920" spans="1:29" ht="13.5" thickBot="1" x14ac:dyDescent="0.25">
      <c r="A920" s="76"/>
      <c r="B920" s="78"/>
      <c r="C920" s="78"/>
      <c r="D920" s="78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78"/>
      <c r="P920" s="78"/>
      <c r="Q920" s="78"/>
      <c r="R920" s="78"/>
      <c r="S920" s="78"/>
      <c r="T920" s="78"/>
      <c r="U920" s="78"/>
      <c r="V920" s="78"/>
      <c r="W920" s="78"/>
      <c r="X920" s="78"/>
      <c r="Y920" s="78"/>
      <c r="Z920" s="78"/>
      <c r="AA920" s="78"/>
      <c r="AB920" s="78"/>
      <c r="AC920" s="78"/>
    </row>
    <row r="921" spans="1:29" ht="13.5" thickBot="1" x14ac:dyDescent="0.25">
      <c r="A921" s="76"/>
      <c r="B921" s="78"/>
      <c r="C921" s="78"/>
      <c r="D921" s="78"/>
      <c r="E921" s="78"/>
      <c r="F921" s="78"/>
      <c r="G921" s="78"/>
      <c r="H921" s="78"/>
      <c r="I921" s="78"/>
      <c r="J921" s="78"/>
      <c r="K921" s="78"/>
      <c r="L921" s="78"/>
      <c r="M921" s="78"/>
      <c r="N921" s="78"/>
      <c r="O921" s="78"/>
      <c r="P921" s="78"/>
      <c r="Q921" s="78"/>
      <c r="R921" s="78"/>
      <c r="S921" s="78"/>
      <c r="T921" s="78"/>
      <c r="U921" s="78"/>
      <c r="V921" s="78"/>
      <c r="W921" s="78"/>
      <c r="X921" s="78"/>
      <c r="Y921" s="78"/>
      <c r="Z921" s="78"/>
      <c r="AA921" s="78"/>
      <c r="AB921" s="78"/>
      <c r="AC921" s="78"/>
    </row>
    <row r="922" spans="1:29" ht="13.5" thickBot="1" x14ac:dyDescent="0.25">
      <c r="A922" s="76"/>
      <c r="B922" s="78"/>
      <c r="C922" s="78"/>
      <c r="D922" s="78"/>
      <c r="E922" s="78"/>
      <c r="F922" s="78"/>
      <c r="G922" s="78"/>
      <c r="H922" s="78"/>
      <c r="I922" s="78"/>
      <c r="J922" s="78"/>
      <c r="K922" s="78"/>
      <c r="L922" s="78"/>
      <c r="M922" s="78"/>
      <c r="N922" s="78"/>
      <c r="O922" s="78"/>
      <c r="P922" s="78"/>
      <c r="Q922" s="78"/>
      <c r="R922" s="78"/>
      <c r="S922" s="78"/>
      <c r="T922" s="78"/>
      <c r="U922" s="78"/>
      <c r="V922" s="78"/>
      <c r="W922" s="78"/>
      <c r="X922" s="78"/>
      <c r="Y922" s="78"/>
      <c r="Z922" s="78"/>
      <c r="AA922" s="78"/>
      <c r="AB922" s="78"/>
      <c r="AC922" s="78"/>
    </row>
    <row r="923" spans="1:29" ht="13.5" thickBot="1" x14ac:dyDescent="0.25">
      <c r="A923" s="76"/>
      <c r="B923" s="78"/>
      <c r="C923" s="78"/>
      <c r="D923" s="78"/>
      <c r="E923" s="78"/>
      <c r="F923" s="78"/>
      <c r="G923" s="78"/>
      <c r="H923" s="78"/>
      <c r="I923" s="78"/>
      <c r="J923" s="78"/>
      <c r="K923" s="78"/>
      <c r="L923" s="78"/>
      <c r="M923" s="78"/>
      <c r="N923" s="78"/>
      <c r="O923" s="78"/>
      <c r="P923" s="78"/>
      <c r="Q923" s="78"/>
      <c r="R923" s="78"/>
      <c r="S923" s="78"/>
      <c r="T923" s="78"/>
      <c r="U923" s="78"/>
      <c r="V923" s="78"/>
      <c r="W923" s="78"/>
      <c r="X923" s="78"/>
      <c r="Y923" s="78"/>
      <c r="Z923" s="78"/>
      <c r="AA923" s="78"/>
      <c r="AB923" s="78"/>
      <c r="AC923" s="78"/>
    </row>
    <row r="924" spans="1:29" ht="13.5" thickBot="1" x14ac:dyDescent="0.25">
      <c r="A924" s="76"/>
      <c r="B924" s="78"/>
      <c r="C924" s="78"/>
      <c r="D924" s="78"/>
      <c r="E924" s="78"/>
      <c r="F924" s="78"/>
      <c r="G924" s="78"/>
      <c r="H924" s="78"/>
      <c r="I924" s="78"/>
      <c r="J924" s="78"/>
      <c r="K924" s="78"/>
      <c r="L924" s="78"/>
      <c r="M924" s="78"/>
      <c r="N924" s="78"/>
      <c r="O924" s="78"/>
      <c r="P924" s="78"/>
      <c r="Q924" s="78"/>
      <c r="R924" s="78"/>
      <c r="S924" s="78"/>
      <c r="T924" s="78"/>
      <c r="U924" s="78"/>
      <c r="V924" s="78"/>
      <c r="W924" s="78"/>
      <c r="X924" s="78"/>
      <c r="Y924" s="78"/>
      <c r="Z924" s="78"/>
      <c r="AA924" s="78"/>
      <c r="AB924" s="78"/>
      <c r="AC924" s="78"/>
    </row>
    <row r="925" spans="1:29" ht="13.5" thickBot="1" x14ac:dyDescent="0.25">
      <c r="A925" s="76"/>
      <c r="B925" s="78"/>
      <c r="C925" s="78"/>
      <c r="D925" s="78"/>
      <c r="E925" s="78"/>
      <c r="F925" s="78"/>
      <c r="G925" s="78"/>
      <c r="H925" s="78"/>
      <c r="I925" s="78"/>
      <c r="J925" s="78"/>
      <c r="K925" s="78"/>
      <c r="L925" s="78"/>
      <c r="M925" s="78"/>
      <c r="N925" s="78"/>
      <c r="O925" s="78"/>
      <c r="P925" s="78"/>
      <c r="Q925" s="78"/>
      <c r="R925" s="78"/>
      <c r="S925" s="78"/>
      <c r="T925" s="78"/>
      <c r="U925" s="78"/>
      <c r="V925" s="78"/>
      <c r="W925" s="78"/>
      <c r="X925" s="78"/>
      <c r="Y925" s="78"/>
      <c r="Z925" s="78"/>
      <c r="AA925" s="78"/>
      <c r="AB925" s="78"/>
      <c r="AC925" s="78"/>
    </row>
    <row r="926" spans="1:29" ht="13.5" thickBot="1" x14ac:dyDescent="0.25">
      <c r="A926" s="76"/>
      <c r="B926" s="78"/>
      <c r="C926" s="78"/>
      <c r="D926" s="78"/>
      <c r="E926" s="78"/>
      <c r="F926" s="78"/>
      <c r="G926" s="78"/>
      <c r="H926" s="78"/>
      <c r="I926" s="78"/>
      <c r="J926" s="78"/>
      <c r="K926" s="78"/>
      <c r="L926" s="78"/>
      <c r="M926" s="78"/>
      <c r="N926" s="78"/>
      <c r="O926" s="78"/>
      <c r="P926" s="78"/>
      <c r="Q926" s="78"/>
      <c r="R926" s="78"/>
      <c r="S926" s="78"/>
      <c r="T926" s="78"/>
      <c r="U926" s="78"/>
      <c r="V926" s="78"/>
      <c r="W926" s="78"/>
      <c r="X926" s="78"/>
      <c r="Y926" s="78"/>
      <c r="Z926" s="78"/>
      <c r="AA926" s="78"/>
      <c r="AB926" s="78"/>
      <c r="AC926" s="78"/>
    </row>
    <row r="927" spans="1:29" ht="13.5" thickBot="1" x14ac:dyDescent="0.25">
      <c r="A927" s="76"/>
      <c r="B927" s="78"/>
      <c r="C927" s="78"/>
      <c r="D927" s="78"/>
      <c r="E927" s="78"/>
      <c r="F927" s="78"/>
      <c r="G927" s="78"/>
      <c r="H927" s="78"/>
      <c r="I927" s="78"/>
      <c r="J927" s="78"/>
      <c r="K927" s="78"/>
      <c r="L927" s="78"/>
      <c r="M927" s="78"/>
      <c r="N927" s="78"/>
      <c r="O927" s="78"/>
      <c r="P927" s="78"/>
      <c r="Q927" s="78"/>
      <c r="R927" s="78"/>
      <c r="S927" s="78"/>
      <c r="T927" s="78"/>
      <c r="U927" s="78"/>
      <c r="V927" s="78"/>
      <c r="W927" s="78"/>
      <c r="X927" s="78"/>
      <c r="Y927" s="78"/>
      <c r="Z927" s="78"/>
      <c r="AA927" s="78"/>
      <c r="AB927" s="78"/>
      <c r="AC927" s="78"/>
    </row>
    <row r="928" spans="1:29" ht="13.5" thickBot="1" x14ac:dyDescent="0.25">
      <c r="A928" s="76"/>
      <c r="B928" s="78"/>
      <c r="C928" s="78"/>
      <c r="D928" s="78"/>
      <c r="E928" s="78"/>
      <c r="F928" s="78"/>
      <c r="G928" s="78"/>
      <c r="H928" s="78"/>
      <c r="I928" s="78"/>
      <c r="J928" s="78"/>
      <c r="K928" s="78"/>
      <c r="L928" s="78"/>
      <c r="M928" s="78"/>
      <c r="N928" s="78"/>
      <c r="O928" s="78"/>
      <c r="P928" s="78"/>
      <c r="Q928" s="78"/>
      <c r="R928" s="78"/>
      <c r="S928" s="78"/>
      <c r="T928" s="78"/>
      <c r="U928" s="78"/>
      <c r="V928" s="78"/>
      <c r="W928" s="78"/>
      <c r="X928" s="78"/>
      <c r="Y928" s="78"/>
      <c r="Z928" s="78"/>
      <c r="AA928" s="78"/>
      <c r="AB928" s="78"/>
      <c r="AC928" s="78"/>
    </row>
    <row r="929" spans="1:29" ht="13.5" thickBot="1" x14ac:dyDescent="0.25">
      <c r="A929" s="76"/>
      <c r="B929" s="78"/>
      <c r="C929" s="78"/>
      <c r="D929" s="78"/>
      <c r="E929" s="78"/>
      <c r="F929" s="78"/>
      <c r="G929" s="78"/>
      <c r="H929" s="78"/>
      <c r="I929" s="78"/>
      <c r="J929" s="78"/>
      <c r="K929" s="78"/>
      <c r="L929" s="78"/>
      <c r="M929" s="78"/>
      <c r="N929" s="78"/>
      <c r="O929" s="78"/>
      <c r="P929" s="78"/>
      <c r="Q929" s="78"/>
      <c r="R929" s="78"/>
      <c r="S929" s="78"/>
      <c r="T929" s="78"/>
      <c r="U929" s="78"/>
      <c r="V929" s="78"/>
      <c r="W929" s="78"/>
      <c r="X929" s="78"/>
      <c r="Y929" s="78"/>
      <c r="Z929" s="78"/>
      <c r="AA929" s="78"/>
      <c r="AB929" s="78"/>
      <c r="AC929" s="78"/>
    </row>
    <row r="930" spans="1:29" ht="13.5" thickBot="1" x14ac:dyDescent="0.25">
      <c r="A930" s="76"/>
      <c r="B930" s="78"/>
      <c r="C930" s="78"/>
      <c r="D930" s="78"/>
      <c r="E930" s="78"/>
      <c r="F930" s="78"/>
      <c r="G930" s="78"/>
      <c r="H930" s="78"/>
      <c r="I930" s="78"/>
      <c r="J930" s="78"/>
      <c r="K930" s="78"/>
      <c r="L930" s="78"/>
      <c r="M930" s="78"/>
      <c r="N930" s="78"/>
      <c r="O930" s="78"/>
      <c r="P930" s="78"/>
      <c r="Q930" s="78"/>
      <c r="R930" s="78"/>
      <c r="S930" s="78"/>
      <c r="T930" s="78"/>
      <c r="U930" s="78"/>
      <c r="V930" s="78"/>
      <c r="W930" s="78"/>
      <c r="X930" s="78"/>
      <c r="Y930" s="78"/>
      <c r="Z930" s="78"/>
      <c r="AA930" s="78"/>
      <c r="AB930" s="78"/>
      <c r="AC930" s="78"/>
    </row>
    <row r="931" spans="1:29" ht="13.5" thickBot="1" x14ac:dyDescent="0.25">
      <c r="A931" s="76"/>
      <c r="B931" s="78"/>
      <c r="C931" s="78"/>
      <c r="D931" s="78"/>
      <c r="E931" s="78"/>
      <c r="F931" s="78"/>
      <c r="G931" s="78"/>
      <c r="H931" s="78"/>
      <c r="I931" s="78"/>
      <c r="J931" s="78"/>
      <c r="K931" s="78"/>
      <c r="L931" s="78"/>
      <c r="M931" s="78"/>
      <c r="N931" s="78"/>
      <c r="O931" s="78"/>
      <c r="P931" s="78"/>
      <c r="Q931" s="78"/>
      <c r="R931" s="78"/>
      <c r="S931" s="78"/>
      <c r="T931" s="78"/>
      <c r="U931" s="78"/>
      <c r="V931" s="78"/>
      <c r="W931" s="78"/>
      <c r="X931" s="78"/>
      <c r="Y931" s="78"/>
      <c r="Z931" s="78"/>
      <c r="AA931" s="78"/>
      <c r="AB931" s="78"/>
      <c r="AC931" s="78"/>
    </row>
    <row r="932" spans="1:29" ht="13.5" thickBot="1" x14ac:dyDescent="0.25">
      <c r="A932" s="76"/>
      <c r="B932" s="78"/>
      <c r="C932" s="78"/>
      <c r="D932" s="78"/>
      <c r="E932" s="78"/>
      <c r="F932" s="78"/>
      <c r="G932" s="78"/>
      <c r="H932" s="78"/>
      <c r="I932" s="78"/>
      <c r="J932" s="78"/>
      <c r="K932" s="78"/>
      <c r="L932" s="78"/>
      <c r="M932" s="78"/>
      <c r="N932" s="78"/>
      <c r="O932" s="78"/>
      <c r="P932" s="78"/>
      <c r="Q932" s="78"/>
      <c r="R932" s="78"/>
      <c r="S932" s="78"/>
      <c r="T932" s="78"/>
      <c r="U932" s="78"/>
      <c r="V932" s="78"/>
      <c r="W932" s="78"/>
      <c r="X932" s="78"/>
      <c r="Y932" s="78"/>
      <c r="Z932" s="78"/>
      <c r="AA932" s="78"/>
      <c r="AB932" s="78"/>
      <c r="AC932" s="78"/>
    </row>
    <row r="933" spans="1:29" ht="13.5" thickBot="1" x14ac:dyDescent="0.25">
      <c r="A933" s="76"/>
      <c r="B933" s="78"/>
      <c r="C933" s="78"/>
      <c r="D933" s="78"/>
      <c r="E933" s="78"/>
      <c r="F933" s="78"/>
      <c r="G933" s="78"/>
      <c r="H933" s="78"/>
      <c r="I933" s="78"/>
      <c r="J933" s="78"/>
      <c r="K933" s="78"/>
      <c r="L933" s="78"/>
      <c r="M933" s="78"/>
      <c r="N933" s="78"/>
      <c r="O933" s="78"/>
      <c r="P933" s="78"/>
      <c r="Q933" s="78"/>
      <c r="R933" s="78"/>
      <c r="S933" s="78"/>
      <c r="T933" s="78"/>
      <c r="U933" s="78"/>
      <c r="V933" s="78"/>
      <c r="W933" s="78"/>
      <c r="X933" s="78"/>
      <c r="Y933" s="78"/>
      <c r="Z933" s="78"/>
      <c r="AA933" s="78"/>
      <c r="AB933" s="78"/>
      <c r="AC933" s="78"/>
    </row>
    <row r="934" spans="1:29" ht="13.5" thickBot="1" x14ac:dyDescent="0.25">
      <c r="A934" s="76"/>
      <c r="B934" s="78"/>
      <c r="C934" s="78"/>
      <c r="D934" s="78"/>
      <c r="E934" s="78"/>
      <c r="F934" s="78"/>
      <c r="G934" s="78"/>
      <c r="H934" s="78"/>
      <c r="I934" s="78"/>
      <c r="J934" s="78"/>
      <c r="K934" s="78"/>
      <c r="L934" s="78"/>
      <c r="M934" s="78"/>
      <c r="N934" s="78"/>
      <c r="O934" s="78"/>
      <c r="P934" s="78"/>
      <c r="Q934" s="78"/>
      <c r="R934" s="78"/>
      <c r="S934" s="78"/>
      <c r="T934" s="78"/>
      <c r="U934" s="78"/>
      <c r="V934" s="78"/>
      <c r="W934" s="78"/>
      <c r="X934" s="78"/>
      <c r="Y934" s="78"/>
      <c r="Z934" s="78"/>
      <c r="AA934" s="78"/>
      <c r="AB934" s="78"/>
      <c r="AC934" s="78"/>
    </row>
    <row r="935" spans="1:29" ht="13.5" thickBot="1" x14ac:dyDescent="0.25">
      <c r="A935" s="76"/>
      <c r="B935" s="78"/>
      <c r="C935" s="78"/>
      <c r="D935" s="78"/>
      <c r="E935" s="78"/>
      <c r="F935" s="78"/>
      <c r="G935" s="78"/>
      <c r="H935" s="78"/>
      <c r="I935" s="78"/>
      <c r="J935" s="78"/>
      <c r="K935" s="78"/>
      <c r="L935" s="78"/>
      <c r="M935" s="78"/>
      <c r="N935" s="78"/>
      <c r="O935" s="78"/>
      <c r="P935" s="78"/>
      <c r="Q935" s="78"/>
      <c r="R935" s="78"/>
      <c r="S935" s="78"/>
      <c r="T935" s="78"/>
      <c r="U935" s="78"/>
      <c r="V935" s="78"/>
      <c r="W935" s="78"/>
      <c r="X935" s="78"/>
      <c r="Y935" s="78"/>
      <c r="Z935" s="78"/>
      <c r="AA935" s="78"/>
      <c r="AB935" s="78"/>
      <c r="AC935" s="78"/>
    </row>
    <row r="936" spans="1:29" ht="13.5" thickBot="1" x14ac:dyDescent="0.25">
      <c r="A936" s="76"/>
      <c r="B936" s="78"/>
      <c r="C936" s="78"/>
      <c r="D936" s="78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8"/>
      <c r="P936" s="78"/>
      <c r="Q936" s="78"/>
      <c r="R936" s="78"/>
      <c r="S936" s="78"/>
      <c r="T936" s="78"/>
      <c r="U936" s="78"/>
      <c r="V936" s="78"/>
      <c r="W936" s="78"/>
      <c r="X936" s="78"/>
      <c r="Y936" s="78"/>
      <c r="Z936" s="78"/>
      <c r="AA936" s="78"/>
      <c r="AB936" s="78"/>
      <c r="AC936" s="78"/>
    </row>
    <row r="937" spans="1:29" ht="13.5" thickBot="1" x14ac:dyDescent="0.25">
      <c r="A937" s="76"/>
      <c r="B937" s="78"/>
      <c r="C937" s="78"/>
      <c r="D937" s="78"/>
      <c r="E937" s="78"/>
      <c r="F937" s="78"/>
      <c r="G937" s="78"/>
      <c r="H937" s="78"/>
      <c r="I937" s="78"/>
      <c r="J937" s="78"/>
      <c r="K937" s="78"/>
      <c r="L937" s="78"/>
      <c r="M937" s="78"/>
      <c r="N937" s="78"/>
      <c r="O937" s="78"/>
      <c r="P937" s="78"/>
      <c r="Q937" s="78"/>
      <c r="R937" s="78"/>
      <c r="S937" s="78"/>
      <c r="T937" s="78"/>
      <c r="U937" s="78"/>
      <c r="V937" s="78"/>
      <c r="W937" s="78"/>
      <c r="X937" s="78"/>
      <c r="Y937" s="78"/>
      <c r="Z937" s="78"/>
      <c r="AA937" s="78"/>
      <c r="AB937" s="78"/>
      <c r="AC937" s="78"/>
    </row>
    <row r="938" spans="1:29" ht="13.5" thickBot="1" x14ac:dyDescent="0.25">
      <c r="A938" s="76"/>
      <c r="B938" s="78"/>
      <c r="C938" s="78"/>
      <c r="D938" s="78"/>
      <c r="E938" s="78"/>
      <c r="F938" s="78"/>
      <c r="G938" s="78"/>
      <c r="H938" s="78"/>
      <c r="I938" s="78"/>
      <c r="J938" s="78"/>
      <c r="K938" s="78"/>
      <c r="L938" s="78"/>
      <c r="M938" s="78"/>
      <c r="N938" s="78"/>
      <c r="O938" s="78"/>
      <c r="P938" s="78"/>
      <c r="Q938" s="78"/>
      <c r="R938" s="78"/>
      <c r="S938" s="78"/>
      <c r="T938" s="78"/>
      <c r="U938" s="78"/>
      <c r="V938" s="78"/>
      <c r="W938" s="78"/>
      <c r="X938" s="78"/>
      <c r="Y938" s="78"/>
      <c r="Z938" s="78"/>
      <c r="AA938" s="78"/>
      <c r="AB938" s="78"/>
      <c r="AC938" s="78"/>
    </row>
    <row r="939" spans="1:29" ht="13.5" thickBot="1" x14ac:dyDescent="0.25">
      <c r="A939" s="76"/>
      <c r="B939" s="78"/>
      <c r="C939" s="78"/>
      <c r="D939" s="78"/>
      <c r="E939" s="78"/>
      <c r="F939" s="78"/>
      <c r="G939" s="78"/>
      <c r="H939" s="78"/>
      <c r="I939" s="78"/>
      <c r="J939" s="78"/>
      <c r="K939" s="78"/>
      <c r="L939" s="78"/>
      <c r="M939" s="78"/>
      <c r="N939" s="78"/>
      <c r="O939" s="78"/>
      <c r="P939" s="78"/>
      <c r="Q939" s="78"/>
      <c r="R939" s="78"/>
      <c r="S939" s="78"/>
      <c r="T939" s="78"/>
      <c r="U939" s="78"/>
      <c r="V939" s="78"/>
      <c r="W939" s="78"/>
      <c r="X939" s="78"/>
      <c r="Y939" s="78"/>
      <c r="Z939" s="78"/>
      <c r="AA939" s="78"/>
      <c r="AB939" s="78"/>
      <c r="AC939" s="78"/>
    </row>
    <row r="940" spans="1:29" ht="13.5" thickBot="1" x14ac:dyDescent="0.25">
      <c r="A940" s="76"/>
      <c r="B940" s="78"/>
      <c r="C940" s="78"/>
      <c r="D940" s="78"/>
      <c r="E940" s="78"/>
      <c r="F940" s="78"/>
      <c r="G940" s="78"/>
      <c r="H940" s="78"/>
      <c r="I940" s="78"/>
      <c r="J940" s="78"/>
      <c r="K940" s="78"/>
      <c r="L940" s="78"/>
      <c r="M940" s="78"/>
      <c r="N940" s="78"/>
      <c r="O940" s="78"/>
      <c r="P940" s="78"/>
      <c r="Q940" s="78"/>
      <c r="R940" s="78"/>
      <c r="S940" s="78"/>
      <c r="T940" s="78"/>
      <c r="U940" s="78"/>
      <c r="V940" s="78"/>
      <c r="W940" s="78"/>
      <c r="X940" s="78"/>
      <c r="Y940" s="78"/>
      <c r="Z940" s="78"/>
      <c r="AA940" s="78"/>
      <c r="AB940" s="78"/>
      <c r="AC940" s="78"/>
    </row>
    <row r="941" spans="1:29" ht="13.5" thickBot="1" x14ac:dyDescent="0.25">
      <c r="A941" s="76"/>
      <c r="B941" s="78"/>
      <c r="C941" s="78"/>
      <c r="D941" s="78"/>
      <c r="E941" s="78"/>
      <c r="F941" s="78"/>
      <c r="G941" s="78"/>
      <c r="H941" s="78"/>
      <c r="I941" s="78"/>
      <c r="J941" s="78"/>
      <c r="K941" s="78"/>
      <c r="L941" s="78"/>
      <c r="M941" s="78"/>
      <c r="N941" s="78"/>
      <c r="O941" s="78"/>
      <c r="P941" s="78"/>
      <c r="Q941" s="78"/>
      <c r="R941" s="78"/>
      <c r="S941" s="78"/>
      <c r="T941" s="78"/>
      <c r="U941" s="78"/>
      <c r="V941" s="78"/>
      <c r="W941" s="78"/>
      <c r="X941" s="78"/>
      <c r="Y941" s="78"/>
      <c r="Z941" s="78"/>
      <c r="AA941" s="78"/>
      <c r="AB941" s="78"/>
      <c r="AC941" s="78"/>
    </row>
    <row r="942" spans="1:29" ht="13.5" thickBot="1" x14ac:dyDescent="0.25">
      <c r="A942" s="76"/>
      <c r="B942" s="78"/>
      <c r="C942" s="78"/>
      <c r="D942" s="78"/>
      <c r="E942" s="78"/>
      <c r="F942" s="78"/>
      <c r="G942" s="78"/>
      <c r="H942" s="78"/>
      <c r="I942" s="78"/>
      <c r="J942" s="78"/>
      <c r="K942" s="78"/>
      <c r="L942" s="78"/>
      <c r="M942" s="78"/>
      <c r="N942" s="78"/>
      <c r="O942" s="78"/>
      <c r="P942" s="78"/>
      <c r="Q942" s="78"/>
      <c r="R942" s="78"/>
      <c r="S942" s="78"/>
      <c r="T942" s="78"/>
      <c r="U942" s="78"/>
      <c r="V942" s="78"/>
      <c r="W942" s="78"/>
      <c r="X942" s="78"/>
      <c r="Y942" s="78"/>
      <c r="Z942" s="78"/>
      <c r="AA942" s="78"/>
      <c r="AB942" s="78"/>
      <c r="AC942" s="78"/>
    </row>
    <row r="943" spans="1:29" ht="13.5" thickBot="1" x14ac:dyDescent="0.25">
      <c r="A943" s="76"/>
      <c r="B943" s="78"/>
      <c r="C943" s="78"/>
      <c r="D943" s="78"/>
      <c r="E943" s="78"/>
      <c r="F943" s="78"/>
      <c r="G943" s="78"/>
      <c r="H943" s="78"/>
      <c r="I943" s="78"/>
      <c r="J943" s="78"/>
      <c r="K943" s="78"/>
      <c r="L943" s="78"/>
      <c r="M943" s="78"/>
      <c r="N943" s="78"/>
      <c r="O943" s="78"/>
      <c r="P943" s="78"/>
      <c r="Q943" s="78"/>
      <c r="R943" s="78"/>
      <c r="S943" s="78"/>
      <c r="T943" s="78"/>
      <c r="U943" s="78"/>
      <c r="V943" s="78"/>
      <c r="W943" s="78"/>
      <c r="X943" s="78"/>
      <c r="Y943" s="78"/>
      <c r="Z943" s="78"/>
      <c r="AA943" s="78"/>
      <c r="AB943" s="78"/>
      <c r="AC943" s="78"/>
    </row>
    <row r="944" spans="1:29" ht="13.5" thickBot="1" x14ac:dyDescent="0.25">
      <c r="A944" s="76"/>
      <c r="B944" s="78"/>
      <c r="C944" s="78"/>
      <c r="D944" s="78"/>
      <c r="E944" s="78"/>
      <c r="F944" s="78"/>
      <c r="G944" s="78"/>
      <c r="H944" s="78"/>
      <c r="I944" s="78"/>
      <c r="J944" s="78"/>
      <c r="K944" s="78"/>
      <c r="L944" s="78"/>
      <c r="M944" s="78"/>
      <c r="N944" s="78"/>
      <c r="O944" s="78"/>
      <c r="P944" s="78"/>
      <c r="Q944" s="78"/>
      <c r="R944" s="78"/>
      <c r="S944" s="78"/>
      <c r="T944" s="78"/>
      <c r="U944" s="78"/>
      <c r="V944" s="78"/>
      <c r="W944" s="78"/>
      <c r="X944" s="78"/>
      <c r="Y944" s="78"/>
      <c r="Z944" s="78"/>
      <c r="AA944" s="78"/>
      <c r="AB944" s="78"/>
      <c r="AC944" s="78"/>
    </row>
    <row r="945" spans="1:29" ht="13.5" thickBot="1" x14ac:dyDescent="0.25">
      <c r="A945" s="76"/>
      <c r="B945" s="78"/>
      <c r="C945" s="78"/>
      <c r="D945" s="78"/>
      <c r="E945" s="78"/>
      <c r="F945" s="78"/>
      <c r="G945" s="78"/>
      <c r="H945" s="78"/>
      <c r="I945" s="78"/>
      <c r="J945" s="78"/>
      <c r="K945" s="78"/>
      <c r="L945" s="78"/>
      <c r="M945" s="78"/>
      <c r="N945" s="78"/>
      <c r="O945" s="78"/>
      <c r="P945" s="78"/>
      <c r="Q945" s="78"/>
      <c r="R945" s="78"/>
      <c r="S945" s="78"/>
      <c r="T945" s="78"/>
      <c r="U945" s="78"/>
      <c r="V945" s="78"/>
      <c r="W945" s="78"/>
      <c r="X945" s="78"/>
      <c r="Y945" s="78"/>
      <c r="Z945" s="78"/>
      <c r="AA945" s="78"/>
      <c r="AB945" s="78"/>
      <c r="AC945" s="78"/>
    </row>
    <row r="946" spans="1:29" ht="13.5" thickBot="1" x14ac:dyDescent="0.25">
      <c r="A946" s="76"/>
      <c r="B946" s="78"/>
      <c r="C946" s="78"/>
      <c r="D946" s="78"/>
      <c r="E946" s="78"/>
      <c r="F946" s="78"/>
      <c r="G946" s="78"/>
      <c r="H946" s="78"/>
      <c r="I946" s="78"/>
      <c r="J946" s="78"/>
      <c r="K946" s="78"/>
      <c r="L946" s="78"/>
      <c r="M946" s="78"/>
      <c r="N946" s="78"/>
      <c r="O946" s="78"/>
      <c r="P946" s="78"/>
      <c r="Q946" s="78"/>
      <c r="R946" s="78"/>
      <c r="S946" s="78"/>
      <c r="T946" s="78"/>
      <c r="U946" s="78"/>
      <c r="V946" s="78"/>
      <c r="W946" s="78"/>
      <c r="X946" s="78"/>
      <c r="Y946" s="78"/>
      <c r="Z946" s="78"/>
      <c r="AA946" s="78"/>
      <c r="AB946" s="78"/>
      <c r="AC946" s="78"/>
    </row>
    <row r="947" spans="1:29" ht="13.5" thickBot="1" x14ac:dyDescent="0.25">
      <c r="A947" s="76"/>
      <c r="B947" s="78"/>
      <c r="C947" s="78"/>
      <c r="D947" s="78"/>
      <c r="E947" s="78"/>
      <c r="F947" s="78"/>
      <c r="G947" s="78"/>
      <c r="H947" s="78"/>
      <c r="I947" s="78"/>
      <c r="J947" s="78"/>
      <c r="K947" s="78"/>
      <c r="L947" s="78"/>
      <c r="M947" s="78"/>
      <c r="N947" s="78"/>
      <c r="O947" s="78"/>
      <c r="P947" s="78"/>
      <c r="Q947" s="78"/>
      <c r="R947" s="78"/>
      <c r="S947" s="78"/>
      <c r="T947" s="78"/>
      <c r="U947" s="78"/>
      <c r="V947" s="78"/>
      <c r="W947" s="78"/>
      <c r="X947" s="78"/>
      <c r="Y947" s="78"/>
      <c r="Z947" s="78"/>
      <c r="AA947" s="78"/>
      <c r="AB947" s="78"/>
      <c r="AC947" s="78"/>
    </row>
    <row r="948" spans="1:29" ht="13.5" thickBot="1" x14ac:dyDescent="0.25">
      <c r="A948" s="76"/>
      <c r="B948" s="78"/>
      <c r="C948" s="78"/>
      <c r="D948" s="78"/>
      <c r="E948" s="78"/>
      <c r="F948" s="78"/>
      <c r="G948" s="78"/>
      <c r="H948" s="78"/>
      <c r="I948" s="78"/>
      <c r="J948" s="78"/>
      <c r="K948" s="78"/>
      <c r="L948" s="78"/>
      <c r="M948" s="78"/>
      <c r="N948" s="78"/>
      <c r="O948" s="78"/>
      <c r="P948" s="78"/>
      <c r="Q948" s="78"/>
      <c r="R948" s="78"/>
      <c r="S948" s="78"/>
      <c r="T948" s="78"/>
      <c r="U948" s="78"/>
      <c r="V948" s="78"/>
      <c r="W948" s="78"/>
      <c r="X948" s="78"/>
      <c r="Y948" s="78"/>
      <c r="Z948" s="78"/>
      <c r="AA948" s="78"/>
      <c r="AB948" s="78"/>
      <c r="AC948" s="78"/>
    </row>
    <row r="949" spans="1:29" ht="13.5" thickBot="1" x14ac:dyDescent="0.25">
      <c r="A949" s="76"/>
      <c r="B949" s="78"/>
      <c r="C949" s="78"/>
      <c r="D949" s="78"/>
      <c r="E949" s="78"/>
      <c r="F949" s="78"/>
      <c r="G949" s="78"/>
      <c r="H949" s="78"/>
      <c r="I949" s="78"/>
      <c r="J949" s="78"/>
      <c r="K949" s="78"/>
      <c r="L949" s="78"/>
      <c r="M949" s="78"/>
      <c r="N949" s="78"/>
      <c r="O949" s="78"/>
      <c r="P949" s="78"/>
      <c r="Q949" s="78"/>
      <c r="R949" s="78"/>
      <c r="S949" s="78"/>
      <c r="T949" s="78"/>
      <c r="U949" s="78"/>
      <c r="V949" s="78"/>
      <c r="W949" s="78"/>
      <c r="X949" s="78"/>
      <c r="Y949" s="78"/>
      <c r="Z949" s="78"/>
      <c r="AA949" s="78"/>
      <c r="AB949" s="78"/>
      <c r="AC949" s="78"/>
    </row>
    <row r="950" spans="1:29" ht="13.5" thickBot="1" x14ac:dyDescent="0.25">
      <c r="A950" s="76"/>
      <c r="B950" s="78"/>
      <c r="C950" s="78"/>
      <c r="D950" s="78"/>
      <c r="E950" s="78"/>
      <c r="F950" s="78"/>
      <c r="G950" s="78"/>
      <c r="H950" s="78"/>
      <c r="I950" s="78"/>
      <c r="J950" s="78"/>
      <c r="K950" s="78"/>
      <c r="L950" s="78"/>
      <c r="M950" s="78"/>
      <c r="N950" s="78"/>
      <c r="O950" s="78"/>
      <c r="P950" s="78"/>
      <c r="Q950" s="78"/>
      <c r="R950" s="78"/>
      <c r="S950" s="78"/>
      <c r="T950" s="78"/>
      <c r="U950" s="78"/>
      <c r="V950" s="78"/>
      <c r="W950" s="78"/>
      <c r="X950" s="78"/>
      <c r="Y950" s="78"/>
      <c r="Z950" s="78"/>
      <c r="AA950" s="78"/>
      <c r="AB950" s="78"/>
      <c r="AC950" s="78"/>
    </row>
    <row r="951" spans="1:29" ht="13.5" thickBot="1" x14ac:dyDescent="0.25">
      <c r="A951" s="76"/>
      <c r="B951" s="78"/>
      <c r="C951" s="78"/>
      <c r="D951" s="78"/>
      <c r="E951" s="78"/>
      <c r="F951" s="78"/>
      <c r="G951" s="78"/>
      <c r="H951" s="78"/>
      <c r="I951" s="78"/>
      <c r="J951" s="78"/>
      <c r="K951" s="78"/>
      <c r="L951" s="78"/>
      <c r="M951" s="78"/>
      <c r="N951" s="78"/>
      <c r="O951" s="78"/>
      <c r="P951" s="78"/>
      <c r="Q951" s="78"/>
      <c r="R951" s="78"/>
      <c r="S951" s="78"/>
      <c r="T951" s="78"/>
      <c r="U951" s="78"/>
      <c r="V951" s="78"/>
      <c r="W951" s="78"/>
      <c r="X951" s="78"/>
      <c r="Y951" s="78"/>
      <c r="Z951" s="78"/>
      <c r="AA951" s="78"/>
      <c r="AB951" s="78"/>
      <c r="AC951" s="78"/>
    </row>
    <row r="952" spans="1:29" ht="13.5" thickBot="1" x14ac:dyDescent="0.25">
      <c r="A952" s="76"/>
      <c r="B952" s="78"/>
      <c r="C952" s="78"/>
      <c r="D952" s="78"/>
      <c r="E952" s="78"/>
      <c r="F952" s="78"/>
      <c r="G952" s="78"/>
      <c r="H952" s="78"/>
      <c r="I952" s="78"/>
      <c r="J952" s="78"/>
      <c r="K952" s="78"/>
      <c r="L952" s="78"/>
      <c r="M952" s="78"/>
      <c r="N952" s="78"/>
      <c r="O952" s="78"/>
      <c r="P952" s="78"/>
      <c r="Q952" s="78"/>
      <c r="R952" s="78"/>
      <c r="S952" s="78"/>
      <c r="T952" s="78"/>
      <c r="U952" s="78"/>
      <c r="V952" s="78"/>
      <c r="W952" s="78"/>
      <c r="X952" s="78"/>
      <c r="Y952" s="78"/>
      <c r="Z952" s="78"/>
      <c r="AA952" s="78"/>
      <c r="AB952" s="78"/>
      <c r="AC952" s="78"/>
    </row>
    <row r="953" spans="1:29" ht="13.5" thickBot="1" x14ac:dyDescent="0.25">
      <c r="A953" s="76"/>
      <c r="B953" s="78"/>
      <c r="C953" s="78"/>
      <c r="D953" s="78"/>
      <c r="E953" s="78"/>
      <c r="F953" s="78"/>
      <c r="G953" s="78"/>
      <c r="H953" s="78"/>
      <c r="I953" s="78"/>
      <c r="J953" s="78"/>
      <c r="K953" s="78"/>
      <c r="L953" s="78"/>
      <c r="M953" s="78"/>
      <c r="N953" s="78"/>
      <c r="O953" s="78"/>
      <c r="P953" s="78"/>
      <c r="Q953" s="78"/>
      <c r="R953" s="78"/>
      <c r="S953" s="78"/>
      <c r="T953" s="78"/>
      <c r="U953" s="78"/>
      <c r="V953" s="78"/>
      <c r="W953" s="78"/>
      <c r="X953" s="78"/>
      <c r="Y953" s="78"/>
      <c r="Z953" s="78"/>
      <c r="AA953" s="78"/>
      <c r="AB953" s="78"/>
      <c r="AC953" s="78"/>
    </row>
    <row r="954" spans="1:29" ht="13.5" thickBot="1" x14ac:dyDescent="0.25">
      <c r="A954" s="76"/>
      <c r="B954" s="78"/>
      <c r="C954" s="78"/>
      <c r="D954" s="78"/>
      <c r="E954" s="78"/>
      <c r="F954" s="78"/>
      <c r="G954" s="78"/>
      <c r="H954" s="78"/>
      <c r="I954" s="78"/>
      <c r="J954" s="78"/>
      <c r="K954" s="78"/>
      <c r="L954" s="78"/>
      <c r="M954" s="78"/>
      <c r="N954" s="78"/>
      <c r="O954" s="78"/>
      <c r="P954" s="78"/>
      <c r="Q954" s="78"/>
      <c r="R954" s="78"/>
      <c r="S954" s="78"/>
      <c r="T954" s="78"/>
      <c r="U954" s="78"/>
      <c r="V954" s="78"/>
      <c r="W954" s="78"/>
      <c r="X954" s="78"/>
      <c r="Y954" s="78"/>
      <c r="Z954" s="78"/>
      <c r="AA954" s="78"/>
      <c r="AB954" s="78"/>
      <c r="AC954" s="78"/>
    </row>
    <row r="955" spans="1:29" ht="13.5" thickBot="1" x14ac:dyDescent="0.25">
      <c r="A955" s="76"/>
      <c r="B955" s="78"/>
      <c r="C955" s="78"/>
      <c r="D955" s="78"/>
      <c r="E955" s="78"/>
      <c r="F955" s="78"/>
      <c r="G955" s="78"/>
      <c r="H955" s="78"/>
      <c r="I955" s="78"/>
      <c r="J955" s="78"/>
      <c r="K955" s="78"/>
      <c r="L955" s="78"/>
      <c r="M955" s="78"/>
      <c r="N955" s="78"/>
      <c r="O955" s="78"/>
      <c r="P955" s="78"/>
      <c r="Q955" s="78"/>
      <c r="R955" s="78"/>
      <c r="S955" s="78"/>
      <c r="T955" s="78"/>
      <c r="U955" s="78"/>
      <c r="V955" s="78"/>
      <c r="W955" s="78"/>
      <c r="X955" s="78"/>
      <c r="Y955" s="78"/>
      <c r="Z955" s="78"/>
      <c r="AA955" s="78"/>
      <c r="AB955" s="78"/>
      <c r="AC955" s="78"/>
    </row>
    <row r="956" spans="1:29" ht="13.5" thickBot="1" x14ac:dyDescent="0.25">
      <c r="A956" s="76"/>
      <c r="B956" s="78"/>
      <c r="C956" s="78"/>
      <c r="D956" s="78"/>
      <c r="E956" s="78"/>
      <c r="F956" s="78"/>
      <c r="G956" s="78"/>
      <c r="H956" s="78"/>
      <c r="I956" s="78"/>
      <c r="J956" s="78"/>
      <c r="K956" s="78"/>
      <c r="L956" s="78"/>
      <c r="M956" s="78"/>
      <c r="N956" s="78"/>
      <c r="O956" s="78"/>
      <c r="P956" s="78"/>
      <c r="Q956" s="78"/>
      <c r="R956" s="78"/>
      <c r="S956" s="78"/>
      <c r="T956" s="78"/>
      <c r="U956" s="78"/>
      <c r="V956" s="78"/>
      <c r="W956" s="78"/>
      <c r="X956" s="78"/>
      <c r="Y956" s="78"/>
      <c r="Z956" s="78"/>
      <c r="AA956" s="78"/>
      <c r="AB956" s="78"/>
      <c r="AC956" s="78"/>
    </row>
    <row r="957" spans="1:29" ht="13.5" thickBot="1" x14ac:dyDescent="0.25">
      <c r="A957" s="76"/>
      <c r="B957" s="78"/>
      <c r="C957" s="78"/>
      <c r="D957" s="78"/>
      <c r="E957" s="78"/>
      <c r="F957" s="78"/>
      <c r="G957" s="78"/>
      <c r="H957" s="78"/>
      <c r="I957" s="78"/>
      <c r="J957" s="78"/>
      <c r="K957" s="78"/>
      <c r="L957" s="78"/>
      <c r="M957" s="78"/>
      <c r="N957" s="78"/>
      <c r="O957" s="78"/>
      <c r="P957" s="78"/>
      <c r="Q957" s="78"/>
      <c r="R957" s="78"/>
      <c r="S957" s="78"/>
      <c r="T957" s="78"/>
      <c r="U957" s="78"/>
      <c r="V957" s="78"/>
      <c r="W957" s="78"/>
      <c r="X957" s="78"/>
      <c r="Y957" s="78"/>
      <c r="Z957" s="78"/>
      <c r="AA957" s="78"/>
      <c r="AB957" s="78"/>
      <c r="AC957" s="78"/>
    </row>
    <row r="958" spans="1:29" ht="13.5" thickBot="1" x14ac:dyDescent="0.25">
      <c r="A958" s="76"/>
      <c r="B958" s="78"/>
      <c r="C958" s="78"/>
      <c r="D958" s="78"/>
      <c r="E958" s="78"/>
      <c r="F958" s="78"/>
      <c r="G958" s="78"/>
      <c r="H958" s="78"/>
      <c r="I958" s="78"/>
      <c r="J958" s="78"/>
      <c r="K958" s="78"/>
      <c r="L958" s="78"/>
      <c r="M958" s="78"/>
      <c r="N958" s="78"/>
      <c r="O958" s="78"/>
      <c r="P958" s="78"/>
      <c r="Q958" s="78"/>
      <c r="R958" s="78"/>
      <c r="S958" s="78"/>
      <c r="T958" s="78"/>
      <c r="U958" s="78"/>
      <c r="V958" s="78"/>
      <c r="W958" s="78"/>
      <c r="X958" s="78"/>
      <c r="Y958" s="78"/>
      <c r="Z958" s="78"/>
      <c r="AA958" s="78"/>
      <c r="AB958" s="78"/>
      <c r="AC958" s="78"/>
    </row>
    <row r="959" spans="1:29" ht="13.5" thickBot="1" x14ac:dyDescent="0.25">
      <c r="A959" s="76"/>
      <c r="B959" s="78"/>
      <c r="C959" s="78"/>
      <c r="D959" s="78"/>
      <c r="E959" s="78"/>
      <c r="F959" s="78"/>
      <c r="G959" s="78"/>
      <c r="H959" s="78"/>
      <c r="I959" s="78"/>
      <c r="J959" s="78"/>
      <c r="K959" s="78"/>
      <c r="L959" s="78"/>
      <c r="M959" s="78"/>
      <c r="N959" s="78"/>
      <c r="O959" s="78"/>
      <c r="P959" s="78"/>
      <c r="Q959" s="78"/>
      <c r="R959" s="78"/>
      <c r="S959" s="78"/>
      <c r="T959" s="78"/>
      <c r="U959" s="78"/>
      <c r="V959" s="78"/>
      <c r="W959" s="78"/>
      <c r="X959" s="78"/>
      <c r="Y959" s="78"/>
      <c r="Z959" s="78"/>
      <c r="AA959" s="78"/>
      <c r="AB959" s="78"/>
      <c r="AC959" s="78"/>
    </row>
    <row r="960" spans="1:29" ht="13.5" thickBot="1" x14ac:dyDescent="0.25">
      <c r="A960" s="76"/>
      <c r="B960" s="78"/>
      <c r="C960" s="78"/>
      <c r="D960" s="78"/>
      <c r="E960" s="78"/>
      <c r="F960" s="78"/>
      <c r="G960" s="78"/>
      <c r="H960" s="78"/>
      <c r="I960" s="78"/>
      <c r="J960" s="78"/>
      <c r="K960" s="78"/>
      <c r="L960" s="78"/>
      <c r="M960" s="78"/>
      <c r="N960" s="78"/>
      <c r="O960" s="78"/>
      <c r="P960" s="78"/>
      <c r="Q960" s="78"/>
      <c r="R960" s="78"/>
      <c r="S960" s="78"/>
      <c r="T960" s="78"/>
      <c r="U960" s="78"/>
      <c r="V960" s="78"/>
      <c r="W960" s="78"/>
      <c r="X960" s="78"/>
      <c r="Y960" s="78"/>
      <c r="Z960" s="78"/>
      <c r="AA960" s="78"/>
      <c r="AB960" s="78"/>
      <c r="AC960" s="78"/>
    </row>
    <row r="961" spans="1:29" ht="13.5" thickBot="1" x14ac:dyDescent="0.25">
      <c r="A961" s="76"/>
      <c r="B961" s="78"/>
      <c r="C961" s="78"/>
      <c r="D961" s="78"/>
      <c r="E961" s="78"/>
      <c r="F961" s="78"/>
      <c r="G961" s="78"/>
      <c r="H961" s="78"/>
      <c r="I961" s="78"/>
      <c r="J961" s="78"/>
      <c r="K961" s="78"/>
      <c r="L961" s="78"/>
      <c r="M961" s="78"/>
      <c r="N961" s="78"/>
      <c r="O961" s="78"/>
      <c r="P961" s="78"/>
      <c r="Q961" s="78"/>
      <c r="R961" s="78"/>
      <c r="S961" s="78"/>
      <c r="T961" s="78"/>
      <c r="U961" s="78"/>
      <c r="V961" s="78"/>
      <c r="W961" s="78"/>
      <c r="X961" s="78"/>
      <c r="Y961" s="78"/>
      <c r="Z961" s="78"/>
      <c r="AA961" s="78"/>
      <c r="AB961" s="78"/>
      <c r="AC961" s="78"/>
    </row>
    <row r="962" spans="1:29" ht="13.5" thickBot="1" x14ac:dyDescent="0.25">
      <c r="A962" s="76"/>
      <c r="B962" s="78"/>
      <c r="C962" s="78"/>
      <c r="D962" s="78"/>
      <c r="E962" s="78"/>
      <c r="F962" s="78"/>
      <c r="G962" s="78"/>
      <c r="H962" s="78"/>
      <c r="I962" s="78"/>
      <c r="J962" s="78"/>
      <c r="K962" s="78"/>
      <c r="L962" s="78"/>
      <c r="M962" s="78"/>
      <c r="N962" s="78"/>
      <c r="O962" s="78"/>
      <c r="P962" s="78"/>
      <c r="Q962" s="78"/>
      <c r="R962" s="78"/>
      <c r="S962" s="78"/>
      <c r="T962" s="78"/>
      <c r="U962" s="78"/>
      <c r="V962" s="78"/>
      <c r="W962" s="78"/>
      <c r="X962" s="78"/>
      <c r="Y962" s="78"/>
      <c r="Z962" s="78"/>
      <c r="AA962" s="78"/>
      <c r="AB962" s="78"/>
      <c r="AC962" s="78"/>
    </row>
    <row r="963" spans="1:29" ht="13.5" thickBot="1" x14ac:dyDescent="0.25">
      <c r="A963" s="76"/>
      <c r="B963" s="78"/>
      <c r="C963" s="78"/>
      <c r="D963" s="78"/>
      <c r="E963" s="78"/>
      <c r="F963" s="78"/>
      <c r="G963" s="78"/>
      <c r="H963" s="78"/>
      <c r="I963" s="78"/>
      <c r="J963" s="78"/>
      <c r="K963" s="78"/>
      <c r="L963" s="78"/>
      <c r="M963" s="78"/>
      <c r="N963" s="78"/>
      <c r="O963" s="78"/>
      <c r="P963" s="78"/>
      <c r="Q963" s="78"/>
      <c r="R963" s="78"/>
      <c r="S963" s="78"/>
      <c r="T963" s="78"/>
      <c r="U963" s="78"/>
      <c r="V963" s="78"/>
      <c r="W963" s="78"/>
      <c r="X963" s="78"/>
      <c r="Y963" s="78"/>
      <c r="Z963" s="78"/>
      <c r="AA963" s="78"/>
      <c r="AB963" s="78"/>
      <c r="AC963" s="78"/>
    </row>
    <row r="964" spans="1:29" ht="13.5" thickBot="1" x14ac:dyDescent="0.25">
      <c r="A964" s="76"/>
      <c r="B964" s="78"/>
      <c r="C964" s="78"/>
      <c r="D964" s="78"/>
      <c r="E964" s="78"/>
      <c r="F964" s="78"/>
      <c r="G964" s="78"/>
      <c r="H964" s="78"/>
      <c r="I964" s="78"/>
      <c r="J964" s="78"/>
      <c r="K964" s="78"/>
      <c r="L964" s="78"/>
      <c r="M964" s="78"/>
      <c r="N964" s="78"/>
      <c r="O964" s="78"/>
      <c r="P964" s="78"/>
      <c r="Q964" s="78"/>
      <c r="R964" s="78"/>
      <c r="S964" s="78"/>
      <c r="T964" s="78"/>
      <c r="U964" s="78"/>
      <c r="V964" s="78"/>
      <c r="W964" s="78"/>
      <c r="X964" s="78"/>
      <c r="Y964" s="78"/>
      <c r="Z964" s="78"/>
      <c r="AA964" s="78"/>
      <c r="AB964" s="78"/>
      <c r="AC964" s="78"/>
    </row>
    <row r="965" spans="1:29" ht="13.5" thickBot="1" x14ac:dyDescent="0.25">
      <c r="A965" s="76"/>
      <c r="B965" s="78"/>
      <c r="C965" s="78"/>
      <c r="D965" s="78"/>
      <c r="E965" s="78"/>
      <c r="F965" s="78"/>
      <c r="G965" s="78"/>
      <c r="H965" s="78"/>
      <c r="I965" s="78"/>
      <c r="J965" s="78"/>
      <c r="K965" s="78"/>
      <c r="L965" s="78"/>
      <c r="M965" s="78"/>
      <c r="N965" s="78"/>
      <c r="O965" s="78"/>
      <c r="P965" s="78"/>
      <c r="Q965" s="78"/>
      <c r="R965" s="78"/>
      <c r="S965" s="78"/>
      <c r="T965" s="78"/>
      <c r="U965" s="78"/>
      <c r="V965" s="78"/>
      <c r="W965" s="78"/>
      <c r="X965" s="78"/>
      <c r="Y965" s="78"/>
      <c r="Z965" s="78"/>
      <c r="AA965" s="78"/>
      <c r="AB965" s="78"/>
      <c r="AC965" s="78"/>
    </row>
    <row r="966" spans="1:29" ht="13.5" thickBot="1" x14ac:dyDescent="0.25">
      <c r="A966" s="76"/>
      <c r="B966" s="78"/>
      <c r="C966" s="78"/>
      <c r="D966" s="78"/>
      <c r="E966" s="78"/>
      <c r="F966" s="78"/>
      <c r="G966" s="78"/>
      <c r="H966" s="78"/>
      <c r="I966" s="78"/>
      <c r="J966" s="78"/>
      <c r="K966" s="78"/>
      <c r="L966" s="78"/>
      <c r="M966" s="78"/>
      <c r="N966" s="78"/>
      <c r="O966" s="78"/>
      <c r="P966" s="78"/>
      <c r="Q966" s="78"/>
      <c r="R966" s="78"/>
      <c r="S966" s="78"/>
      <c r="T966" s="78"/>
      <c r="U966" s="78"/>
      <c r="V966" s="78"/>
      <c r="W966" s="78"/>
      <c r="X966" s="78"/>
      <c r="Y966" s="78"/>
      <c r="Z966" s="78"/>
      <c r="AA966" s="78"/>
      <c r="AB966" s="78"/>
      <c r="AC966" s="78"/>
    </row>
    <row r="967" spans="1:29" ht="13.5" thickBot="1" x14ac:dyDescent="0.25">
      <c r="A967" s="76"/>
      <c r="B967" s="78"/>
      <c r="C967" s="78"/>
      <c r="D967" s="78"/>
      <c r="E967" s="78"/>
      <c r="F967" s="78"/>
      <c r="G967" s="78"/>
      <c r="H967" s="78"/>
      <c r="I967" s="78"/>
      <c r="J967" s="78"/>
      <c r="K967" s="78"/>
      <c r="L967" s="78"/>
      <c r="M967" s="78"/>
      <c r="N967" s="78"/>
      <c r="O967" s="78"/>
      <c r="P967" s="78"/>
      <c r="Q967" s="78"/>
      <c r="R967" s="78"/>
      <c r="S967" s="78"/>
      <c r="T967" s="78"/>
      <c r="U967" s="78"/>
      <c r="V967" s="78"/>
      <c r="W967" s="78"/>
      <c r="X967" s="78"/>
      <c r="Y967" s="78"/>
      <c r="Z967" s="78"/>
      <c r="AA967" s="78"/>
      <c r="AB967" s="78"/>
      <c r="AC967" s="78"/>
    </row>
    <row r="968" spans="1:29" ht="13.5" thickBot="1" x14ac:dyDescent="0.25">
      <c r="A968" s="76"/>
      <c r="B968" s="78"/>
      <c r="C968" s="78"/>
      <c r="D968" s="78"/>
      <c r="E968" s="78"/>
      <c r="F968" s="78"/>
      <c r="G968" s="78"/>
      <c r="H968" s="78"/>
      <c r="I968" s="78"/>
      <c r="J968" s="78"/>
      <c r="K968" s="78"/>
      <c r="L968" s="78"/>
      <c r="M968" s="78"/>
      <c r="N968" s="78"/>
      <c r="O968" s="78"/>
      <c r="P968" s="78"/>
      <c r="Q968" s="78"/>
      <c r="R968" s="78"/>
      <c r="S968" s="78"/>
      <c r="T968" s="78"/>
      <c r="U968" s="78"/>
      <c r="V968" s="78"/>
      <c r="W968" s="78"/>
      <c r="X968" s="78"/>
      <c r="Y968" s="78"/>
      <c r="Z968" s="78"/>
      <c r="AA968" s="78"/>
      <c r="AB968" s="78"/>
      <c r="AC968" s="78"/>
    </row>
    <row r="969" spans="1:29" ht="13.5" thickBot="1" x14ac:dyDescent="0.25">
      <c r="A969" s="76"/>
      <c r="B969" s="78"/>
      <c r="C969" s="78"/>
      <c r="D969" s="78"/>
      <c r="E969" s="78"/>
      <c r="F969" s="78"/>
      <c r="G969" s="78"/>
      <c r="H969" s="78"/>
      <c r="I969" s="78"/>
      <c r="J969" s="78"/>
      <c r="K969" s="78"/>
      <c r="L969" s="78"/>
      <c r="M969" s="78"/>
      <c r="N969" s="78"/>
      <c r="O969" s="78"/>
      <c r="P969" s="78"/>
      <c r="Q969" s="78"/>
      <c r="R969" s="78"/>
      <c r="S969" s="78"/>
      <c r="T969" s="78"/>
      <c r="U969" s="78"/>
      <c r="V969" s="78"/>
      <c r="W969" s="78"/>
      <c r="X969" s="78"/>
      <c r="Y969" s="78"/>
      <c r="Z969" s="78"/>
      <c r="AA969" s="78"/>
      <c r="AB969" s="78"/>
      <c r="AC969" s="78"/>
    </row>
    <row r="970" spans="1:29" ht="13.5" thickBot="1" x14ac:dyDescent="0.25">
      <c r="A970" s="76"/>
      <c r="B970" s="78"/>
      <c r="C970" s="78"/>
      <c r="D970" s="78"/>
      <c r="E970" s="78"/>
      <c r="F970" s="78"/>
      <c r="G970" s="78"/>
      <c r="H970" s="78"/>
      <c r="I970" s="78"/>
      <c r="J970" s="78"/>
      <c r="K970" s="78"/>
      <c r="L970" s="78"/>
      <c r="M970" s="78"/>
      <c r="N970" s="78"/>
      <c r="O970" s="78"/>
      <c r="P970" s="78"/>
      <c r="Q970" s="78"/>
      <c r="R970" s="78"/>
      <c r="S970" s="78"/>
      <c r="T970" s="78"/>
      <c r="U970" s="78"/>
      <c r="V970" s="78"/>
      <c r="W970" s="78"/>
      <c r="X970" s="78"/>
      <c r="Y970" s="78"/>
      <c r="Z970" s="78"/>
      <c r="AA970" s="78"/>
      <c r="AB970" s="78"/>
      <c r="AC970" s="78"/>
    </row>
    <row r="971" spans="1:29" ht="13.5" thickBot="1" x14ac:dyDescent="0.25">
      <c r="A971" s="76"/>
      <c r="B971" s="78"/>
      <c r="C971" s="78"/>
      <c r="D971" s="78"/>
      <c r="E971" s="78"/>
      <c r="F971" s="78"/>
      <c r="G971" s="78"/>
      <c r="H971" s="78"/>
      <c r="I971" s="78"/>
      <c r="J971" s="78"/>
      <c r="K971" s="78"/>
      <c r="L971" s="78"/>
      <c r="M971" s="78"/>
      <c r="N971" s="78"/>
      <c r="O971" s="78"/>
      <c r="P971" s="78"/>
      <c r="Q971" s="78"/>
      <c r="R971" s="78"/>
      <c r="S971" s="78"/>
      <c r="T971" s="78"/>
      <c r="U971" s="78"/>
      <c r="V971" s="78"/>
      <c r="W971" s="78"/>
      <c r="X971" s="78"/>
      <c r="Y971" s="78"/>
      <c r="Z971" s="78"/>
      <c r="AA971" s="78"/>
      <c r="AB971" s="78"/>
      <c r="AC971" s="78"/>
    </row>
    <row r="972" spans="1:29" ht="13.5" thickBot="1" x14ac:dyDescent="0.25">
      <c r="A972" s="76"/>
      <c r="B972" s="78"/>
      <c r="C972" s="78"/>
      <c r="D972" s="78"/>
      <c r="E972" s="78"/>
      <c r="F972" s="78"/>
      <c r="G972" s="78"/>
      <c r="H972" s="78"/>
      <c r="I972" s="78"/>
      <c r="J972" s="78"/>
      <c r="K972" s="78"/>
      <c r="L972" s="78"/>
      <c r="M972" s="78"/>
      <c r="N972" s="78"/>
      <c r="O972" s="78"/>
      <c r="P972" s="78"/>
      <c r="Q972" s="78"/>
      <c r="R972" s="78"/>
      <c r="S972" s="78"/>
      <c r="T972" s="78"/>
      <c r="U972" s="78"/>
      <c r="V972" s="78"/>
      <c r="W972" s="78"/>
      <c r="X972" s="78"/>
      <c r="Y972" s="78"/>
      <c r="Z972" s="78"/>
      <c r="AA972" s="78"/>
      <c r="AB972" s="78"/>
      <c r="AC972" s="78"/>
    </row>
    <row r="973" spans="1:29" ht="13.5" thickBot="1" x14ac:dyDescent="0.25">
      <c r="A973" s="76"/>
      <c r="B973" s="78"/>
      <c r="C973" s="78"/>
      <c r="D973" s="78"/>
      <c r="E973" s="78"/>
      <c r="F973" s="78"/>
      <c r="G973" s="78"/>
      <c r="H973" s="78"/>
      <c r="I973" s="78"/>
      <c r="J973" s="78"/>
      <c r="K973" s="78"/>
      <c r="L973" s="78"/>
      <c r="M973" s="78"/>
      <c r="N973" s="78"/>
      <c r="O973" s="78"/>
      <c r="P973" s="78"/>
      <c r="Q973" s="78"/>
      <c r="R973" s="78"/>
      <c r="S973" s="78"/>
      <c r="T973" s="78"/>
      <c r="U973" s="78"/>
      <c r="V973" s="78"/>
      <c r="W973" s="78"/>
      <c r="X973" s="78"/>
      <c r="Y973" s="78"/>
      <c r="Z973" s="78"/>
      <c r="AA973" s="78"/>
      <c r="AB973" s="78"/>
      <c r="AC973" s="78"/>
    </row>
    <row r="974" spans="1:29" ht="13.5" thickBot="1" x14ac:dyDescent="0.25">
      <c r="A974" s="76"/>
      <c r="B974" s="78"/>
      <c r="C974" s="78"/>
      <c r="D974" s="78"/>
      <c r="E974" s="78"/>
      <c r="F974" s="78"/>
      <c r="G974" s="78"/>
      <c r="H974" s="78"/>
      <c r="I974" s="78"/>
      <c r="J974" s="78"/>
      <c r="K974" s="78"/>
      <c r="L974" s="78"/>
      <c r="M974" s="78"/>
      <c r="N974" s="78"/>
      <c r="O974" s="78"/>
      <c r="P974" s="78"/>
      <c r="Q974" s="78"/>
      <c r="R974" s="78"/>
      <c r="S974" s="78"/>
      <c r="T974" s="78"/>
      <c r="U974" s="78"/>
      <c r="V974" s="78"/>
      <c r="W974" s="78"/>
      <c r="X974" s="78"/>
      <c r="Y974" s="78"/>
      <c r="Z974" s="78"/>
      <c r="AA974" s="78"/>
      <c r="AB974" s="78"/>
      <c r="AC974" s="78"/>
    </row>
    <row r="975" spans="1:29" ht="13.5" thickBot="1" x14ac:dyDescent="0.25">
      <c r="A975" s="76"/>
      <c r="B975" s="78"/>
      <c r="C975" s="78"/>
      <c r="D975" s="78"/>
      <c r="E975" s="78"/>
      <c r="F975" s="78"/>
      <c r="G975" s="78"/>
      <c r="H975" s="78"/>
      <c r="I975" s="78"/>
      <c r="J975" s="78"/>
      <c r="K975" s="78"/>
      <c r="L975" s="78"/>
      <c r="M975" s="78"/>
      <c r="N975" s="78"/>
      <c r="O975" s="78"/>
      <c r="P975" s="78"/>
      <c r="Q975" s="78"/>
      <c r="R975" s="78"/>
      <c r="S975" s="78"/>
      <c r="T975" s="78"/>
      <c r="U975" s="78"/>
      <c r="V975" s="78"/>
      <c r="W975" s="78"/>
      <c r="X975" s="78"/>
      <c r="Y975" s="78"/>
      <c r="Z975" s="78"/>
      <c r="AA975" s="78"/>
      <c r="AB975" s="78"/>
      <c r="AC975" s="78"/>
    </row>
    <row r="976" spans="1:29" ht="13.5" thickBot="1" x14ac:dyDescent="0.25">
      <c r="A976" s="76"/>
      <c r="B976" s="78"/>
      <c r="C976" s="78"/>
      <c r="D976" s="78"/>
      <c r="E976" s="78"/>
      <c r="F976" s="78"/>
      <c r="G976" s="78"/>
      <c r="H976" s="78"/>
      <c r="I976" s="78"/>
      <c r="J976" s="78"/>
      <c r="K976" s="78"/>
      <c r="L976" s="78"/>
      <c r="M976" s="78"/>
      <c r="N976" s="78"/>
      <c r="O976" s="78"/>
      <c r="P976" s="78"/>
      <c r="Q976" s="78"/>
      <c r="R976" s="78"/>
      <c r="S976" s="78"/>
      <c r="T976" s="78"/>
      <c r="U976" s="78"/>
      <c r="V976" s="78"/>
      <c r="W976" s="78"/>
      <c r="X976" s="78"/>
      <c r="Y976" s="78"/>
      <c r="Z976" s="78"/>
      <c r="AA976" s="78"/>
      <c r="AB976" s="78"/>
      <c r="AC976" s="78"/>
    </row>
    <row r="977" spans="1:29" ht="13.5" thickBot="1" x14ac:dyDescent="0.25">
      <c r="A977" s="76"/>
      <c r="B977" s="78"/>
      <c r="C977" s="78"/>
      <c r="D977" s="78"/>
      <c r="E977" s="78"/>
      <c r="F977" s="78"/>
      <c r="G977" s="78"/>
      <c r="H977" s="78"/>
      <c r="I977" s="78"/>
      <c r="J977" s="78"/>
      <c r="K977" s="78"/>
      <c r="L977" s="78"/>
      <c r="M977" s="78"/>
      <c r="N977" s="78"/>
      <c r="O977" s="78"/>
      <c r="P977" s="78"/>
      <c r="Q977" s="78"/>
      <c r="R977" s="78"/>
      <c r="S977" s="78"/>
      <c r="T977" s="78"/>
      <c r="U977" s="78"/>
      <c r="V977" s="78"/>
      <c r="W977" s="78"/>
      <c r="X977" s="78"/>
      <c r="Y977" s="78"/>
      <c r="Z977" s="78"/>
      <c r="AA977" s="78"/>
      <c r="AB977" s="78"/>
      <c r="AC977" s="78"/>
    </row>
    <row r="978" spans="1:29" ht="13.5" thickBot="1" x14ac:dyDescent="0.25">
      <c r="A978" s="76"/>
      <c r="B978" s="78"/>
      <c r="C978" s="78"/>
      <c r="D978" s="78"/>
      <c r="E978" s="78"/>
      <c r="F978" s="78"/>
      <c r="G978" s="78"/>
      <c r="H978" s="78"/>
      <c r="I978" s="78"/>
      <c r="J978" s="78"/>
      <c r="K978" s="78"/>
      <c r="L978" s="78"/>
      <c r="M978" s="78"/>
      <c r="N978" s="78"/>
      <c r="O978" s="78"/>
      <c r="P978" s="78"/>
      <c r="Q978" s="78"/>
      <c r="R978" s="78"/>
      <c r="S978" s="78"/>
      <c r="T978" s="78"/>
      <c r="U978" s="78"/>
      <c r="V978" s="78"/>
      <c r="W978" s="78"/>
      <c r="X978" s="78"/>
      <c r="Y978" s="78"/>
      <c r="Z978" s="78"/>
      <c r="AA978" s="78"/>
      <c r="AB978" s="78"/>
      <c r="AC978" s="78"/>
    </row>
    <row r="979" spans="1:29" ht="13.5" thickBot="1" x14ac:dyDescent="0.25">
      <c r="A979" s="76"/>
      <c r="B979" s="78"/>
      <c r="C979" s="78"/>
      <c r="D979" s="78"/>
      <c r="E979" s="78"/>
      <c r="F979" s="78"/>
      <c r="G979" s="78"/>
      <c r="H979" s="78"/>
      <c r="I979" s="78"/>
      <c r="J979" s="78"/>
      <c r="K979" s="78"/>
      <c r="L979" s="78"/>
      <c r="M979" s="78"/>
      <c r="N979" s="78"/>
      <c r="O979" s="78"/>
      <c r="P979" s="78"/>
      <c r="Q979" s="78"/>
      <c r="R979" s="78"/>
      <c r="S979" s="78"/>
      <c r="T979" s="78"/>
      <c r="U979" s="78"/>
      <c r="V979" s="78"/>
      <c r="W979" s="78"/>
      <c r="X979" s="78"/>
      <c r="Y979" s="78"/>
      <c r="Z979" s="78"/>
      <c r="AA979" s="78"/>
      <c r="AB979" s="78"/>
      <c r="AC979" s="78"/>
    </row>
    <row r="980" spans="1:29" ht="13.5" thickBot="1" x14ac:dyDescent="0.25">
      <c r="A980" s="76"/>
      <c r="B980" s="78"/>
      <c r="C980" s="78"/>
      <c r="D980" s="78"/>
      <c r="E980" s="78"/>
      <c r="F980" s="78"/>
      <c r="G980" s="78"/>
      <c r="H980" s="78"/>
      <c r="I980" s="78"/>
      <c r="J980" s="78"/>
      <c r="K980" s="78"/>
      <c r="L980" s="78"/>
      <c r="M980" s="78"/>
      <c r="N980" s="78"/>
      <c r="O980" s="78"/>
      <c r="P980" s="78"/>
      <c r="Q980" s="78"/>
      <c r="R980" s="78"/>
      <c r="S980" s="78"/>
      <c r="T980" s="78"/>
      <c r="U980" s="78"/>
      <c r="V980" s="78"/>
      <c r="W980" s="78"/>
      <c r="X980" s="78"/>
      <c r="Y980" s="78"/>
      <c r="Z980" s="78"/>
      <c r="AA980" s="78"/>
      <c r="AB980" s="78"/>
      <c r="AC980" s="78"/>
    </row>
    <row r="981" spans="1:29" ht="13.5" thickBot="1" x14ac:dyDescent="0.25">
      <c r="A981" s="76"/>
      <c r="B981" s="78"/>
      <c r="C981" s="78"/>
      <c r="D981" s="78"/>
      <c r="E981" s="78"/>
      <c r="F981" s="78"/>
      <c r="G981" s="78"/>
      <c r="H981" s="78"/>
      <c r="I981" s="78"/>
      <c r="J981" s="78"/>
      <c r="K981" s="78"/>
      <c r="L981" s="78"/>
      <c r="M981" s="78"/>
      <c r="N981" s="78"/>
      <c r="O981" s="78"/>
      <c r="P981" s="78"/>
      <c r="Q981" s="78"/>
      <c r="R981" s="78"/>
      <c r="S981" s="78"/>
      <c r="T981" s="78"/>
      <c r="U981" s="78"/>
      <c r="V981" s="78"/>
      <c r="W981" s="78"/>
      <c r="X981" s="78"/>
      <c r="Y981" s="78"/>
      <c r="Z981" s="78"/>
      <c r="AA981" s="78"/>
      <c r="AB981" s="78"/>
      <c r="AC981" s="78"/>
    </row>
    <row r="982" spans="1:29" ht="13.5" thickBot="1" x14ac:dyDescent="0.25">
      <c r="A982" s="76"/>
      <c r="B982" s="78"/>
      <c r="C982" s="78"/>
      <c r="D982" s="78"/>
      <c r="E982" s="78"/>
      <c r="F982" s="78"/>
      <c r="G982" s="78"/>
      <c r="H982" s="78"/>
      <c r="I982" s="78"/>
      <c r="J982" s="78"/>
      <c r="K982" s="78"/>
      <c r="L982" s="78"/>
      <c r="M982" s="78"/>
      <c r="N982" s="78"/>
      <c r="O982" s="78"/>
      <c r="P982" s="78"/>
      <c r="Q982" s="78"/>
      <c r="R982" s="78"/>
      <c r="S982" s="78"/>
      <c r="T982" s="78"/>
      <c r="U982" s="78"/>
      <c r="V982" s="78"/>
      <c r="W982" s="78"/>
      <c r="X982" s="78"/>
      <c r="Y982" s="78"/>
      <c r="Z982" s="78"/>
      <c r="AA982" s="78"/>
      <c r="AB982" s="78"/>
      <c r="AC982" s="78"/>
    </row>
    <row r="983" spans="1:29" ht="13.5" thickBot="1" x14ac:dyDescent="0.25">
      <c r="A983" s="76"/>
      <c r="B983" s="78"/>
      <c r="C983" s="78"/>
      <c r="D983" s="78"/>
      <c r="E983" s="78"/>
      <c r="F983" s="78"/>
      <c r="G983" s="78"/>
      <c r="H983" s="78"/>
      <c r="I983" s="78"/>
      <c r="J983" s="78"/>
      <c r="K983" s="78"/>
      <c r="L983" s="78"/>
      <c r="M983" s="78"/>
      <c r="N983" s="78"/>
      <c r="O983" s="78"/>
      <c r="P983" s="78"/>
      <c r="Q983" s="78"/>
      <c r="R983" s="78"/>
      <c r="S983" s="78"/>
      <c r="T983" s="78"/>
      <c r="U983" s="78"/>
      <c r="V983" s="78"/>
      <c r="W983" s="78"/>
      <c r="X983" s="78"/>
      <c r="Y983" s="78"/>
      <c r="Z983" s="78"/>
      <c r="AA983" s="78"/>
      <c r="AB983" s="78"/>
      <c r="AC983" s="78"/>
    </row>
    <row r="984" spans="1:29" ht="13.5" thickBot="1" x14ac:dyDescent="0.25">
      <c r="A984" s="76"/>
      <c r="B984" s="78"/>
      <c r="C984" s="78"/>
      <c r="D984" s="78"/>
      <c r="E984" s="78"/>
      <c r="F984" s="78"/>
      <c r="G984" s="78"/>
      <c r="H984" s="78"/>
      <c r="I984" s="78"/>
      <c r="J984" s="78"/>
      <c r="K984" s="78"/>
      <c r="L984" s="78"/>
      <c r="M984" s="78"/>
      <c r="N984" s="78"/>
      <c r="O984" s="78"/>
      <c r="P984" s="78"/>
      <c r="Q984" s="78"/>
      <c r="R984" s="78"/>
      <c r="S984" s="78"/>
      <c r="T984" s="78"/>
      <c r="U984" s="78"/>
      <c r="V984" s="78"/>
      <c r="W984" s="78"/>
      <c r="X984" s="78"/>
      <c r="Y984" s="78"/>
      <c r="Z984" s="78"/>
      <c r="AA984" s="78"/>
      <c r="AB984" s="78"/>
      <c r="AC984" s="78"/>
    </row>
    <row r="985" spans="1:29" ht="13.5" thickBot="1" x14ac:dyDescent="0.25">
      <c r="A985" s="76"/>
      <c r="B985" s="78"/>
      <c r="C985" s="78"/>
      <c r="D985" s="78"/>
      <c r="E985" s="78"/>
      <c r="F985" s="78"/>
      <c r="G985" s="78"/>
      <c r="H985" s="78"/>
      <c r="I985" s="78"/>
      <c r="J985" s="78"/>
      <c r="K985" s="78"/>
      <c r="L985" s="78"/>
      <c r="M985" s="78"/>
      <c r="N985" s="78"/>
      <c r="O985" s="78"/>
      <c r="P985" s="78"/>
      <c r="Q985" s="78"/>
      <c r="R985" s="78"/>
      <c r="S985" s="78"/>
      <c r="T985" s="78"/>
      <c r="U985" s="78"/>
      <c r="V985" s="78"/>
      <c r="W985" s="78"/>
      <c r="X985" s="78"/>
      <c r="Y985" s="78"/>
      <c r="Z985" s="78"/>
      <c r="AA985" s="78"/>
      <c r="AB985" s="78"/>
      <c r="AC985" s="78"/>
    </row>
    <row r="986" spans="1:29" ht="13.5" thickBot="1" x14ac:dyDescent="0.25">
      <c r="A986" s="76"/>
      <c r="B986" s="78"/>
      <c r="C986" s="78"/>
      <c r="D986" s="78"/>
      <c r="E986" s="78"/>
      <c r="F986" s="78"/>
      <c r="G986" s="78"/>
      <c r="H986" s="78"/>
      <c r="I986" s="78"/>
      <c r="J986" s="78"/>
      <c r="K986" s="78"/>
      <c r="L986" s="78"/>
      <c r="M986" s="78"/>
      <c r="N986" s="78"/>
      <c r="O986" s="78"/>
      <c r="P986" s="78"/>
      <c r="Q986" s="78"/>
      <c r="R986" s="78"/>
      <c r="S986" s="78"/>
      <c r="T986" s="78"/>
      <c r="U986" s="78"/>
      <c r="V986" s="78"/>
      <c r="W986" s="78"/>
      <c r="X986" s="78"/>
      <c r="Y986" s="78"/>
      <c r="Z986" s="78"/>
      <c r="AA986" s="78"/>
      <c r="AB986" s="78"/>
      <c r="AC986" s="78"/>
    </row>
    <row r="987" spans="1:29" ht="13.5" thickBot="1" x14ac:dyDescent="0.25">
      <c r="A987" s="76"/>
      <c r="B987" s="78"/>
      <c r="C987" s="78"/>
      <c r="D987" s="78"/>
      <c r="E987" s="78"/>
      <c r="F987" s="78"/>
      <c r="G987" s="78"/>
      <c r="H987" s="78"/>
      <c r="I987" s="78"/>
      <c r="J987" s="78"/>
      <c r="K987" s="78"/>
      <c r="L987" s="78"/>
      <c r="M987" s="78"/>
      <c r="N987" s="78"/>
      <c r="O987" s="78"/>
      <c r="P987" s="78"/>
      <c r="Q987" s="78"/>
      <c r="R987" s="78"/>
      <c r="S987" s="78"/>
      <c r="T987" s="78"/>
      <c r="U987" s="78"/>
      <c r="V987" s="78"/>
      <c r="W987" s="78"/>
      <c r="X987" s="78"/>
      <c r="Y987" s="78"/>
      <c r="Z987" s="78"/>
      <c r="AA987" s="78"/>
      <c r="AB987" s="78"/>
      <c r="AC987" s="78"/>
    </row>
    <row r="988" spans="1:29" ht="13.5" thickBot="1" x14ac:dyDescent="0.25">
      <c r="A988" s="76"/>
      <c r="B988" s="78"/>
      <c r="C988" s="78"/>
      <c r="D988" s="78"/>
      <c r="E988" s="78"/>
      <c r="F988" s="78"/>
      <c r="G988" s="78"/>
      <c r="H988" s="78"/>
      <c r="I988" s="78"/>
      <c r="J988" s="78"/>
      <c r="K988" s="78"/>
      <c r="L988" s="78"/>
      <c r="M988" s="78"/>
      <c r="N988" s="78"/>
      <c r="O988" s="78"/>
      <c r="P988" s="78"/>
      <c r="Q988" s="78"/>
      <c r="R988" s="78"/>
      <c r="S988" s="78"/>
      <c r="T988" s="78"/>
      <c r="U988" s="78"/>
      <c r="V988" s="78"/>
      <c r="W988" s="78"/>
      <c r="X988" s="78"/>
      <c r="Y988" s="78"/>
      <c r="Z988" s="78"/>
      <c r="AA988" s="78"/>
      <c r="AB988" s="78"/>
      <c r="AC988" s="78"/>
    </row>
    <row r="989" spans="1:29" ht="13.5" thickBot="1" x14ac:dyDescent="0.25">
      <c r="A989" s="76"/>
      <c r="B989" s="78"/>
      <c r="C989" s="78"/>
      <c r="D989" s="78"/>
      <c r="E989" s="78"/>
      <c r="F989" s="78"/>
      <c r="G989" s="78"/>
      <c r="H989" s="78"/>
      <c r="I989" s="78"/>
      <c r="J989" s="78"/>
      <c r="K989" s="78"/>
      <c r="L989" s="78"/>
      <c r="M989" s="78"/>
      <c r="N989" s="78"/>
      <c r="O989" s="78"/>
      <c r="P989" s="78"/>
      <c r="Q989" s="78"/>
      <c r="R989" s="78"/>
      <c r="S989" s="78"/>
      <c r="T989" s="78"/>
      <c r="U989" s="78"/>
      <c r="V989" s="78"/>
      <c r="W989" s="78"/>
      <c r="X989" s="78"/>
      <c r="Y989" s="78"/>
      <c r="Z989" s="78"/>
      <c r="AA989" s="78"/>
      <c r="AB989" s="78"/>
      <c r="AC989" s="78"/>
    </row>
    <row r="990" spans="1:29" ht="13.5" thickBot="1" x14ac:dyDescent="0.25">
      <c r="A990" s="76"/>
      <c r="B990" s="78"/>
      <c r="C990" s="78"/>
      <c r="D990" s="78"/>
      <c r="E990" s="78"/>
      <c r="F990" s="78"/>
      <c r="G990" s="78"/>
      <c r="H990" s="78"/>
      <c r="I990" s="78"/>
      <c r="J990" s="78"/>
      <c r="K990" s="78"/>
      <c r="L990" s="78"/>
      <c r="M990" s="78"/>
      <c r="N990" s="78"/>
      <c r="O990" s="78"/>
      <c r="P990" s="78"/>
      <c r="Q990" s="78"/>
      <c r="R990" s="78"/>
      <c r="S990" s="78"/>
      <c r="T990" s="78"/>
      <c r="U990" s="78"/>
      <c r="V990" s="78"/>
      <c r="W990" s="78"/>
      <c r="X990" s="78"/>
      <c r="Y990" s="78"/>
      <c r="Z990" s="78"/>
      <c r="AA990" s="78"/>
      <c r="AB990" s="78"/>
      <c r="AC990" s="78"/>
    </row>
    <row r="991" spans="1:29" ht="13.5" thickBot="1" x14ac:dyDescent="0.25">
      <c r="A991" s="76"/>
      <c r="B991" s="78"/>
      <c r="C991" s="78"/>
      <c r="D991" s="78"/>
      <c r="E991" s="78"/>
      <c r="F991" s="78"/>
      <c r="G991" s="78"/>
      <c r="H991" s="78"/>
      <c r="I991" s="78"/>
      <c r="J991" s="78"/>
      <c r="K991" s="78"/>
      <c r="L991" s="78"/>
      <c r="M991" s="78"/>
      <c r="N991" s="78"/>
      <c r="O991" s="78"/>
      <c r="P991" s="78"/>
      <c r="Q991" s="78"/>
      <c r="R991" s="78"/>
      <c r="S991" s="78"/>
      <c r="T991" s="78"/>
      <c r="U991" s="78"/>
      <c r="V991" s="78"/>
      <c r="W991" s="78"/>
      <c r="X991" s="78"/>
      <c r="Y991" s="78"/>
      <c r="Z991" s="78"/>
      <c r="AA991" s="78"/>
      <c r="AB991" s="78"/>
      <c r="AC991" s="78"/>
    </row>
    <row r="992" spans="1:29" ht="13.5" thickBot="1" x14ac:dyDescent="0.25">
      <c r="A992" s="76"/>
      <c r="B992" s="78"/>
      <c r="C992" s="78"/>
      <c r="D992" s="78"/>
      <c r="E992" s="78"/>
      <c r="F992" s="78"/>
      <c r="G992" s="78"/>
      <c r="H992" s="78"/>
      <c r="I992" s="78"/>
      <c r="J992" s="78"/>
      <c r="K992" s="78"/>
      <c r="L992" s="78"/>
      <c r="M992" s="78"/>
      <c r="N992" s="78"/>
      <c r="O992" s="78"/>
      <c r="P992" s="78"/>
      <c r="Q992" s="78"/>
      <c r="R992" s="78"/>
      <c r="S992" s="78"/>
      <c r="T992" s="78"/>
      <c r="U992" s="78"/>
      <c r="V992" s="78"/>
      <c r="W992" s="78"/>
      <c r="X992" s="78"/>
      <c r="Y992" s="78"/>
      <c r="Z992" s="78"/>
      <c r="AA992" s="78"/>
      <c r="AB992" s="78"/>
      <c r="AC992" s="78"/>
    </row>
    <row r="993" spans="1:29" ht="13.5" thickBot="1" x14ac:dyDescent="0.25">
      <c r="A993" s="76"/>
      <c r="B993" s="78"/>
      <c r="C993" s="78"/>
      <c r="D993" s="78"/>
      <c r="E993" s="78"/>
      <c r="F993" s="78"/>
      <c r="G993" s="78"/>
      <c r="H993" s="78"/>
      <c r="I993" s="78"/>
      <c r="J993" s="78"/>
      <c r="K993" s="78"/>
      <c r="L993" s="78"/>
      <c r="M993" s="78"/>
      <c r="N993" s="78"/>
      <c r="O993" s="78"/>
      <c r="P993" s="78"/>
      <c r="Q993" s="78"/>
      <c r="R993" s="78"/>
      <c r="S993" s="78"/>
      <c r="T993" s="78"/>
      <c r="U993" s="78"/>
      <c r="V993" s="78"/>
      <c r="W993" s="78"/>
      <c r="X993" s="78"/>
      <c r="Y993" s="78"/>
      <c r="Z993" s="78"/>
      <c r="AA993" s="78"/>
      <c r="AB993" s="78"/>
      <c r="AC993" s="78"/>
    </row>
    <row r="994" spans="1:29" ht="13.5" thickBot="1" x14ac:dyDescent="0.25">
      <c r="A994" s="76"/>
      <c r="B994" s="78"/>
      <c r="C994" s="78"/>
      <c r="D994" s="78"/>
      <c r="E994" s="78"/>
      <c r="F994" s="78"/>
      <c r="G994" s="78"/>
      <c r="H994" s="78"/>
      <c r="I994" s="78"/>
      <c r="J994" s="78"/>
      <c r="K994" s="78"/>
      <c r="L994" s="78"/>
      <c r="M994" s="78"/>
      <c r="N994" s="78"/>
      <c r="O994" s="78"/>
      <c r="P994" s="78"/>
      <c r="Q994" s="78"/>
      <c r="R994" s="78"/>
      <c r="S994" s="78"/>
      <c r="T994" s="78"/>
      <c r="U994" s="78"/>
      <c r="V994" s="78"/>
      <c r="W994" s="78"/>
      <c r="X994" s="78"/>
      <c r="Y994" s="78"/>
      <c r="Z994" s="78"/>
      <c r="AA994" s="78"/>
      <c r="AB994" s="78"/>
      <c r="AC994" s="78"/>
    </row>
    <row r="995" spans="1:29" ht="13.5" thickBot="1" x14ac:dyDescent="0.25">
      <c r="A995" s="76"/>
      <c r="B995" s="78"/>
      <c r="C995" s="78"/>
      <c r="D995" s="78"/>
      <c r="E995" s="78"/>
      <c r="F995" s="78"/>
      <c r="G995" s="78"/>
      <c r="H995" s="78"/>
      <c r="I995" s="78"/>
      <c r="J995" s="78"/>
      <c r="K995" s="78"/>
      <c r="L995" s="78"/>
      <c r="M995" s="78"/>
      <c r="N995" s="78"/>
      <c r="O995" s="78"/>
      <c r="P995" s="78"/>
      <c r="Q995" s="78"/>
      <c r="R995" s="78"/>
      <c r="S995" s="78"/>
      <c r="T995" s="78"/>
      <c r="U995" s="78"/>
      <c r="V995" s="78"/>
      <c r="W995" s="78"/>
      <c r="X995" s="78"/>
      <c r="Y995" s="78"/>
      <c r="Z995" s="78"/>
      <c r="AA995" s="78"/>
      <c r="AB995" s="78"/>
      <c r="AC995" s="78"/>
    </row>
    <row r="996" spans="1:29" ht="13.5" thickBot="1" x14ac:dyDescent="0.25">
      <c r="A996" s="76"/>
      <c r="B996" s="78"/>
      <c r="C996" s="78"/>
      <c r="D996" s="78"/>
      <c r="E996" s="78"/>
      <c r="F996" s="78"/>
      <c r="G996" s="78"/>
      <c r="H996" s="78"/>
      <c r="I996" s="78"/>
      <c r="J996" s="78"/>
      <c r="K996" s="78"/>
      <c r="L996" s="78"/>
      <c r="M996" s="78"/>
      <c r="N996" s="78"/>
      <c r="O996" s="78"/>
      <c r="P996" s="78"/>
      <c r="Q996" s="78"/>
      <c r="R996" s="78"/>
      <c r="S996" s="78"/>
      <c r="T996" s="78"/>
      <c r="U996" s="78"/>
      <c r="V996" s="78"/>
      <c r="W996" s="78"/>
      <c r="X996" s="78"/>
      <c r="Y996" s="78"/>
      <c r="Z996" s="78"/>
      <c r="AA996" s="78"/>
      <c r="AB996" s="78"/>
      <c r="AC996" s="78"/>
    </row>
    <row r="997" spans="1:29" ht="13.5" thickBot="1" x14ac:dyDescent="0.25">
      <c r="A997" s="76"/>
      <c r="B997" s="78"/>
      <c r="C997" s="78"/>
      <c r="D997" s="78"/>
      <c r="E997" s="78"/>
      <c r="F997" s="78"/>
      <c r="G997" s="78"/>
      <c r="H997" s="78"/>
      <c r="I997" s="78"/>
      <c r="J997" s="78"/>
      <c r="K997" s="78"/>
      <c r="L997" s="78"/>
      <c r="M997" s="78"/>
      <c r="N997" s="78"/>
      <c r="O997" s="78"/>
      <c r="P997" s="78"/>
      <c r="Q997" s="78"/>
      <c r="R997" s="78"/>
      <c r="S997" s="78"/>
      <c r="T997" s="78"/>
      <c r="U997" s="78"/>
      <c r="V997" s="78"/>
      <c r="W997" s="78"/>
      <c r="X997" s="78"/>
      <c r="Y997" s="78"/>
      <c r="Z997" s="78"/>
      <c r="AA997" s="78"/>
      <c r="AB997" s="78"/>
      <c r="AC997" s="78"/>
    </row>
    <row r="998" spans="1:29" ht="13.5" thickBot="1" x14ac:dyDescent="0.25">
      <c r="A998" s="76"/>
      <c r="B998" s="78"/>
      <c r="C998" s="78"/>
      <c r="D998" s="78"/>
      <c r="E998" s="78"/>
      <c r="F998" s="78"/>
      <c r="G998" s="78"/>
      <c r="H998" s="78"/>
      <c r="I998" s="78"/>
      <c r="J998" s="78"/>
      <c r="K998" s="78"/>
      <c r="L998" s="78"/>
      <c r="M998" s="78"/>
      <c r="N998" s="78"/>
      <c r="O998" s="78"/>
      <c r="P998" s="78"/>
      <c r="Q998" s="78"/>
      <c r="R998" s="78"/>
      <c r="S998" s="78"/>
      <c r="T998" s="78"/>
      <c r="U998" s="78"/>
      <c r="V998" s="78"/>
      <c r="W998" s="78"/>
      <c r="X998" s="78"/>
      <c r="Y998" s="78"/>
      <c r="Z998" s="78"/>
      <c r="AA998" s="78"/>
      <c r="AB998" s="78"/>
      <c r="AC998" s="78"/>
    </row>
    <row r="999" spans="1:29" ht="13.5" thickBot="1" x14ac:dyDescent="0.25">
      <c r="A999" s="76"/>
      <c r="B999" s="78"/>
      <c r="C999" s="78"/>
      <c r="D999" s="78"/>
      <c r="E999" s="78"/>
      <c r="F999" s="78"/>
      <c r="G999" s="78"/>
      <c r="H999" s="78"/>
      <c r="I999" s="78"/>
      <c r="J999" s="78"/>
      <c r="K999" s="78"/>
      <c r="L999" s="78"/>
      <c r="M999" s="78"/>
      <c r="N999" s="78"/>
      <c r="O999" s="78"/>
      <c r="P999" s="78"/>
      <c r="Q999" s="78"/>
      <c r="R999" s="78"/>
      <c r="S999" s="78"/>
      <c r="T999" s="78"/>
      <c r="U999" s="78"/>
      <c r="V999" s="78"/>
      <c r="W999" s="78"/>
      <c r="X999" s="78"/>
      <c r="Y999" s="78"/>
      <c r="Z999" s="78"/>
      <c r="AA999" s="78"/>
      <c r="AB999" s="78"/>
      <c r="AC999" s="78"/>
    </row>
    <row r="1000" spans="1:29" ht="13.5" thickBot="1" x14ac:dyDescent="0.25">
      <c r="A1000" s="76"/>
      <c r="B1000" s="78"/>
      <c r="C1000" s="78"/>
      <c r="D1000" s="78"/>
      <c r="E1000" s="78"/>
      <c r="F1000" s="78"/>
      <c r="G1000" s="78"/>
      <c r="H1000" s="78"/>
      <c r="I1000" s="78"/>
      <c r="J1000" s="78"/>
      <c r="K1000" s="78"/>
      <c r="L1000" s="78"/>
      <c r="M1000" s="78"/>
      <c r="N1000" s="78"/>
      <c r="O1000" s="78"/>
      <c r="P1000" s="78"/>
      <c r="Q1000" s="78"/>
      <c r="R1000" s="78"/>
      <c r="S1000" s="78"/>
      <c r="T1000" s="78"/>
      <c r="U1000" s="78"/>
      <c r="V1000" s="78"/>
      <c r="W1000" s="78"/>
      <c r="X1000" s="78"/>
      <c r="Y1000" s="78"/>
      <c r="Z1000" s="78"/>
      <c r="AA1000" s="78"/>
      <c r="AB1000" s="78"/>
      <c r="AC1000" s="78"/>
    </row>
    <row r="1001" spans="1:29" ht="13.5" thickBot="1" x14ac:dyDescent="0.25">
      <c r="A1001" s="76"/>
      <c r="B1001" s="78"/>
      <c r="C1001" s="78"/>
      <c r="D1001" s="78"/>
      <c r="E1001" s="78"/>
      <c r="F1001" s="78"/>
      <c r="G1001" s="78"/>
      <c r="H1001" s="78"/>
      <c r="I1001" s="78"/>
      <c r="J1001" s="78"/>
      <c r="K1001" s="78"/>
      <c r="L1001" s="78"/>
      <c r="M1001" s="78"/>
      <c r="N1001" s="78"/>
      <c r="O1001" s="78"/>
      <c r="P1001" s="78"/>
      <c r="Q1001" s="78"/>
      <c r="R1001" s="78"/>
      <c r="S1001" s="78"/>
      <c r="T1001" s="78"/>
      <c r="U1001" s="78"/>
      <c r="V1001" s="78"/>
      <c r="W1001" s="78"/>
      <c r="X1001" s="78"/>
      <c r="Y1001" s="78"/>
      <c r="Z1001" s="78"/>
      <c r="AA1001" s="78"/>
      <c r="AB1001" s="78"/>
      <c r="AC1001" s="78"/>
    </row>
    <row r="1002" spans="1:29" ht="13.5" thickBot="1" x14ac:dyDescent="0.25">
      <c r="A1002" s="76"/>
      <c r="B1002" s="78"/>
      <c r="C1002" s="78"/>
      <c r="D1002" s="78"/>
      <c r="E1002" s="78"/>
      <c r="F1002" s="78"/>
      <c r="G1002" s="78"/>
      <c r="H1002" s="78"/>
      <c r="I1002" s="78"/>
      <c r="J1002" s="78"/>
      <c r="K1002" s="78"/>
      <c r="L1002" s="78"/>
      <c r="M1002" s="78"/>
      <c r="N1002" s="78"/>
      <c r="O1002" s="78"/>
      <c r="P1002" s="78"/>
      <c r="Q1002" s="78"/>
      <c r="R1002" s="78"/>
      <c r="S1002" s="78"/>
      <c r="T1002" s="78"/>
      <c r="U1002" s="78"/>
      <c r="V1002" s="78"/>
      <c r="W1002" s="78"/>
      <c r="X1002" s="78"/>
      <c r="Y1002" s="78"/>
      <c r="Z1002" s="78"/>
      <c r="AA1002" s="78"/>
      <c r="AB1002" s="78"/>
      <c r="AC1002" s="78"/>
    </row>
    <row r="1003" spans="1:29" ht="13.5" thickBot="1" x14ac:dyDescent="0.25">
      <c r="A1003" s="76"/>
      <c r="B1003" s="78"/>
      <c r="C1003" s="78"/>
      <c r="D1003" s="78"/>
      <c r="E1003" s="78"/>
      <c r="F1003" s="78"/>
      <c r="G1003" s="78"/>
      <c r="H1003" s="78"/>
      <c r="I1003" s="78"/>
      <c r="J1003" s="78"/>
      <c r="K1003" s="78"/>
      <c r="L1003" s="78"/>
      <c r="M1003" s="78"/>
      <c r="N1003" s="78"/>
      <c r="O1003" s="78"/>
      <c r="P1003" s="78"/>
      <c r="Q1003" s="78"/>
      <c r="R1003" s="78"/>
      <c r="S1003" s="78"/>
      <c r="T1003" s="78"/>
      <c r="U1003" s="78"/>
      <c r="V1003" s="78"/>
      <c r="W1003" s="78"/>
      <c r="X1003" s="78"/>
      <c r="Y1003" s="78"/>
      <c r="Z1003" s="78"/>
      <c r="AA1003" s="78"/>
      <c r="AB1003" s="78"/>
      <c r="AC1003" s="78"/>
    </row>
    <row r="1004" spans="1:29" ht="13.5" thickBot="1" x14ac:dyDescent="0.25">
      <c r="A1004" s="76"/>
      <c r="B1004" s="78"/>
      <c r="C1004" s="78"/>
      <c r="D1004" s="78"/>
      <c r="E1004" s="78"/>
      <c r="F1004" s="78"/>
      <c r="G1004" s="78"/>
      <c r="H1004" s="78"/>
      <c r="I1004" s="78"/>
      <c r="J1004" s="78"/>
      <c r="K1004" s="78"/>
      <c r="L1004" s="78"/>
      <c r="M1004" s="78"/>
      <c r="N1004" s="78"/>
      <c r="O1004" s="78"/>
      <c r="P1004" s="78"/>
      <c r="Q1004" s="78"/>
      <c r="R1004" s="78"/>
      <c r="S1004" s="78"/>
      <c r="T1004" s="78"/>
      <c r="U1004" s="78"/>
      <c r="V1004" s="78"/>
      <c r="W1004" s="78"/>
      <c r="X1004" s="78"/>
      <c r="Y1004" s="78"/>
      <c r="Z1004" s="78"/>
      <c r="AA1004" s="78"/>
      <c r="AB1004" s="78"/>
      <c r="AC1004" s="78"/>
    </row>
    <row r="1005" spans="1:29" ht="13.5" thickBot="1" x14ac:dyDescent="0.25">
      <c r="A1005" s="76"/>
      <c r="B1005" s="78"/>
      <c r="C1005" s="78"/>
      <c r="D1005" s="78"/>
      <c r="E1005" s="78"/>
      <c r="F1005" s="78"/>
      <c r="G1005" s="78"/>
      <c r="H1005" s="78"/>
      <c r="I1005" s="78"/>
      <c r="J1005" s="78"/>
      <c r="K1005" s="78"/>
      <c r="L1005" s="78"/>
      <c r="M1005" s="78"/>
      <c r="N1005" s="78"/>
      <c r="O1005" s="78"/>
      <c r="P1005" s="78"/>
      <c r="Q1005" s="78"/>
      <c r="R1005" s="78"/>
      <c r="S1005" s="78"/>
      <c r="T1005" s="78"/>
      <c r="U1005" s="78"/>
      <c r="V1005" s="78"/>
      <c r="W1005" s="78"/>
      <c r="X1005" s="78"/>
      <c r="Y1005" s="78"/>
      <c r="Z1005" s="78"/>
      <c r="AA1005" s="78"/>
      <c r="AB1005" s="78"/>
      <c r="AC1005" s="78"/>
    </row>
    <row r="1006" spans="1:29" ht="13.5" thickBot="1" x14ac:dyDescent="0.25">
      <c r="A1006" s="76"/>
      <c r="B1006" s="78"/>
      <c r="C1006" s="78"/>
      <c r="D1006" s="78"/>
      <c r="E1006" s="78"/>
      <c r="F1006" s="78"/>
      <c r="G1006" s="78"/>
      <c r="H1006" s="78"/>
      <c r="I1006" s="78"/>
      <c r="J1006" s="78"/>
      <c r="K1006" s="78"/>
      <c r="L1006" s="78"/>
      <c r="M1006" s="78"/>
      <c r="N1006" s="78"/>
      <c r="O1006" s="78"/>
      <c r="P1006" s="78"/>
      <c r="Q1006" s="78"/>
      <c r="R1006" s="78"/>
      <c r="S1006" s="78"/>
      <c r="T1006" s="78"/>
      <c r="U1006" s="78"/>
      <c r="V1006" s="78"/>
      <c r="W1006" s="78"/>
      <c r="X1006" s="78"/>
      <c r="Y1006" s="78"/>
      <c r="Z1006" s="78"/>
      <c r="AA1006" s="78"/>
      <c r="AB1006" s="78"/>
      <c r="AC1006" s="78"/>
    </row>
    <row r="1007" spans="1:29" ht="13.5" thickBot="1" x14ac:dyDescent="0.25">
      <c r="A1007" s="76"/>
      <c r="B1007" s="78"/>
      <c r="C1007" s="78"/>
      <c r="D1007" s="78"/>
      <c r="E1007" s="78"/>
      <c r="F1007" s="78"/>
      <c r="G1007" s="78"/>
      <c r="H1007" s="78"/>
      <c r="I1007" s="78"/>
      <c r="J1007" s="78"/>
      <c r="K1007" s="78"/>
      <c r="L1007" s="78"/>
      <c r="M1007" s="78"/>
      <c r="N1007" s="78"/>
      <c r="O1007" s="78"/>
      <c r="P1007" s="78"/>
      <c r="Q1007" s="78"/>
      <c r="R1007" s="78"/>
      <c r="S1007" s="78"/>
      <c r="T1007" s="78"/>
      <c r="U1007" s="78"/>
      <c r="V1007" s="78"/>
      <c r="W1007" s="78"/>
      <c r="X1007" s="78"/>
      <c r="Y1007" s="78"/>
      <c r="Z1007" s="78"/>
      <c r="AA1007" s="78"/>
      <c r="AB1007" s="78"/>
      <c r="AC1007" s="78"/>
    </row>
    <row r="1008" spans="1:29" ht="13.5" thickBot="1" x14ac:dyDescent="0.25">
      <c r="A1008" s="76"/>
      <c r="B1008" s="78"/>
      <c r="C1008" s="78"/>
      <c r="D1008" s="78"/>
      <c r="E1008" s="78"/>
      <c r="F1008" s="78"/>
      <c r="G1008" s="78"/>
      <c r="H1008" s="78"/>
      <c r="I1008" s="78"/>
      <c r="J1008" s="78"/>
      <c r="K1008" s="78"/>
      <c r="L1008" s="78"/>
      <c r="M1008" s="78"/>
      <c r="N1008" s="78"/>
      <c r="O1008" s="78"/>
      <c r="P1008" s="78"/>
      <c r="Q1008" s="78"/>
      <c r="R1008" s="78"/>
      <c r="S1008" s="78"/>
      <c r="T1008" s="78"/>
      <c r="U1008" s="78"/>
      <c r="V1008" s="78"/>
      <c r="W1008" s="78"/>
      <c r="X1008" s="78"/>
      <c r="Y1008" s="78"/>
      <c r="Z1008" s="78"/>
      <c r="AA1008" s="78"/>
      <c r="AB1008" s="78"/>
      <c r="AC1008" s="78"/>
    </row>
    <row r="1009" spans="1:29" ht="13.5" thickBot="1" x14ac:dyDescent="0.25">
      <c r="A1009" s="76"/>
      <c r="B1009" s="78"/>
      <c r="C1009" s="78"/>
      <c r="D1009" s="78"/>
      <c r="E1009" s="78"/>
      <c r="F1009" s="78"/>
      <c r="G1009" s="78"/>
      <c r="H1009" s="78"/>
      <c r="I1009" s="78"/>
      <c r="J1009" s="78"/>
      <c r="K1009" s="78"/>
      <c r="L1009" s="78"/>
      <c r="M1009" s="78"/>
      <c r="N1009" s="78"/>
      <c r="O1009" s="78"/>
      <c r="P1009" s="78"/>
      <c r="Q1009" s="78"/>
      <c r="R1009" s="78"/>
      <c r="S1009" s="78"/>
      <c r="T1009" s="78"/>
      <c r="U1009" s="78"/>
      <c r="V1009" s="78"/>
      <c r="W1009" s="78"/>
      <c r="X1009" s="78"/>
      <c r="Y1009" s="78"/>
      <c r="Z1009" s="78"/>
      <c r="AA1009" s="78"/>
      <c r="AB1009" s="78"/>
      <c r="AC1009" s="78"/>
    </row>
    <row r="1010" spans="1:29" ht="13.5" thickBot="1" x14ac:dyDescent="0.25">
      <c r="A1010" s="76"/>
      <c r="B1010" s="78"/>
      <c r="C1010" s="78"/>
      <c r="D1010" s="78"/>
      <c r="E1010" s="78"/>
      <c r="F1010" s="78"/>
      <c r="G1010" s="78"/>
      <c r="H1010" s="78"/>
      <c r="I1010" s="78"/>
      <c r="J1010" s="78"/>
      <c r="K1010" s="78"/>
      <c r="L1010" s="78"/>
      <c r="M1010" s="78"/>
      <c r="N1010" s="78"/>
      <c r="O1010" s="78"/>
      <c r="P1010" s="78"/>
      <c r="Q1010" s="78"/>
      <c r="R1010" s="78"/>
      <c r="S1010" s="78"/>
      <c r="T1010" s="78"/>
      <c r="U1010" s="78"/>
      <c r="V1010" s="78"/>
      <c r="W1010" s="78"/>
      <c r="X1010" s="78"/>
      <c r="Y1010" s="78"/>
      <c r="Z1010" s="78"/>
      <c r="AA1010" s="78"/>
      <c r="AB1010" s="78"/>
      <c r="AC1010" s="78"/>
    </row>
    <row r="1011" spans="1:29" ht="13.5" thickBot="1" x14ac:dyDescent="0.25">
      <c r="A1011" s="76"/>
      <c r="B1011" s="78"/>
      <c r="C1011" s="78"/>
      <c r="D1011" s="78"/>
      <c r="E1011" s="78"/>
      <c r="F1011" s="78"/>
      <c r="G1011" s="78"/>
      <c r="H1011" s="78"/>
      <c r="I1011" s="78"/>
      <c r="J1011" s="78"/>
      <c r="K1011" s="78"/>
      <c r="L1011" s="78"/>
      <c r="M1011" s="78"/>
      <c r="N1011" s="78"/>
      <c r="O1011" s="78"/>
      <c r="P1011" s="78"/>
      <c r="Q1011" s="78"/>
      <c r="R1011" s="78"/>
      <c r="S1011" s="78"/>
      <c r="T1011" s="78"/>
      <c r="U1011" s="78"/>
      <c r="V1011" s="78"/>
      <c r="W1011" s="78"/>
      <c r="X1011" s="78"/>
      <c r="Y1011" s="78"/>
      <c r="Z1011" s="78"/>
      <c r="AA1011" s="78"/>
      <c r="AB1011" s="78"/>
      <c r="AC1011" s="78"/>
    </row>
    <row r="1012" spans="1:29" ht="13.5" thickBot="1" x14ac:dyDescent="0.25">
      <c r="A1012" s="76"/>
      <c r="B1012" s="78"/>
      <c r="C1012" s="78"/>
      <c r="D1012" s="78"/>
      <c r="E1012" s="78"/>
      <c r="F1012" s="78"/>
      <c r="G1012" s="78"/>
      <c r="H1012" s="78"/>
      <c r="I1012" s="78"/>
      <c r="J1012" s="78"/>
      <c r="K1012" s="78"/>
      <c r="L1012" s="78"/>
      <c r="M1012" s="78"/>
      <c r="N1012" s="78"/>
      <c r="O1012" s="78"/>
      <c r="P1012" s="78"/>
      <c r="Q1012" s="78"/>
      <c r="R1012" s="78"/>
      <c r="S1012" s="78"/>
      <c r="T1012" s="78"/>
      <c r="U1012" s="78"/>
      <c r="V1012" s="78"/>
      <c r="W1012" s="78"/>
      <c r="X1012" s="78"/>
      <c r="Y1012" s="78"/>
      <c r="Z1012" s="78"/>
      <c r="AA1012" s="78"/>
      <c r="AB1012" s="78"/>
      <c r="AC1012" s="7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selection activeCell="J28" sqref="J28"/>
    </sheetView>
  </sheetViews>
  <sheetFormatPr defaultColWidth="8.85546875" defaultRowHeight="12.75" x14ac:dyDescent="0.2"/>
  <cols>
    <col min="1" max="1" width="13.42578125" customWidth="1"/>
    <col min="6" max="6" width="13.28515625" customWidth="1"/>
    <col min="7" max="7" width="21.28515625" style="6" customWidth="1"/>
    <col min="8" max="8" width="12.85546875" style="34" customWidth="1"/>
    <col min="9" max="9" width="16.28515625" customWidth="1"/>
    <col min="10" max="10" width="16" customWidth="1"/>
    <col min="11" max="11" width="15.85546875" customWidth="1"/>
    <col min="12" max="12" width="16" customWidth="1"/>
  </cols>
  <sheetData>
    <row r="1" spans="1:13" ht="26.25" thickBot="1" x14ac:dyDescent="0.25">
      <c r="A1" s="47" t="s">
        <v>18</v>
      </c>
      <c r="B1" s="47" t="s">
        <v>30</v>
      </c>
      <c r="C1" s="22" t="s">
        <v>17</v>
      </c>
      <c r="D1" s="22" t="s">
        <v>47</v>
      </c>
      <c r="F1" s="22" t="s">
        <v>29</v>
      </c>
      <c r="G1" s="25" t="s">
        <v>28</v>
      </c>
      <c r="H1" s="25" t="s">
        <v>18</v>
      </c>
      <c r="I1" s="22" t="s">
        <v>39</v>
      </c>
      <c r="J1" s="22" t="s">
        <v>41</v>
      </c>
      <c r="K1" s="22" t="s">
        <v>40</v>
      </c>
      <c r="L1" s="22" t="s">
        <v>42</v>
      </c>
      <c r="M1" s="48" t="s">
        <v>43</v>
      </c>
    </row>
    <row r="2" spans="1:13" ht="13.5" thickBot="1" x14ac:dyDescent="0.25">
      <c r="A2" s="76" t="s">
        <v>414</v>
      </c>
      <c r="B2" s="46">
        <v>1</v>
      </c>
      <c r="C2" s="29" t="s">
        <v>278</v>
      </c>
      <c r="D2" s="29">
        <v>4</v>
      </c>
      <c r="F2" s="109">
        <v>2657</v>
      </c>
      <c r="G2" s="110"/>
      <c r="H2" s="109" t="s">
        <v>414</v>
      </c>
      <c r="I2" s="111" t="s">
        <v>422</v>
      </c>
      <c r="J2" s="111" t="s">
        <v>422</v>
      </c>
      <c r="K2" s="112" t="s">
        <v>423</v>
      </c>
      <c r="L2" s="112" t="s">
        <v>423</v>
      </c>
      <c r="M2" t="s">
        <v>441</v>
      </c>
    </row>
    <row r="3" spans="1:13" ht="23.25" thickBot="1" x14ac:dyDescent="0.25">
      <c r="A3" s="76" t="s">
        <v>319</v>
      </c>
      <c r="B3" s="46">
        <v>1</v>
      </c>
      <c r="C3" s="29" t="s">
        <v>278</v>
      </c>
      <c r="D3" s="21">
        <v>4</v>
      </c>
      <c r="F3" s="109">
        <v>2650</v>
      </c>
      <c r="G3" s="110"/>
      <c r="H3" s="109" t="s">
        <v>414</v>
      </c>
      <c r="I3" s="111" t="s">
        <v>424</v>
      </c>
      <c r="J3" s="111" t="s">
        <v>424</v>
      </c>
      <c r="K3" s="112" t="s">
        <v>425</v>
      </c>
      <c r="L3" s="112" t="s">
        <v>425</v>
      </c>
      <c r="M3" t="s">
        <v>442</v>
      </c>
    </row>
    <row r="4" spans="1:13" ht="13.5" thickBot="1" x14ac:dyDescent="0.25">
      <c r="A4" s="46" t="s">
        <v>20</v>
      </c>
      <c r="B4" s="46">
        <v>1.05</v>
      </c>
      <c r="C4" s="29" t="s">
        <v>278</v>
      </c>
      <c r="D4" s="21">
        <v>4</v>
      </c>
      <c r="F4" s="109">
        <v>9039</v>
      </c>
      <c r="G4" s="110"/>
      <c r="H4" s="109" t="s">
        <v>414</v>
      </c>
      <c r="I4" s="111" t="s">
        <v>426</v>
      </c>
      <c r="J4" s="111" t="s">
        <v>426</v>
      </c>
      <c r="K4" s="112" t="s">
        <v>427</v>
      </c>
      <c r="L4" s="112" t="s">
        <v>427</v>
      </c>
      <c r="M4" t="s">
        <v>443</v>
      </c>
    </row>
    <row r="5" spans="1:13" ht="13.5" thickBot="1" x14ac:dyDescent="0.25">
      <c r="A5" s="76" t="s">
        <v>21</v>
      </c>
      <c r="B5" s="46">
        <v>1.21</v>
      </c>
      <c r="C5" s="29" t="s">
        <v>279</v>
      </c>
      <c r="D5" s="49">
        <v>3</v>
      </c>
      <c r="F5" s="109">
        <v>1548</v>
      </c>
      <c r="G5" s="110"/>
      <c r="H5" s="109" t="s">
        <v>414</v>
      </c>
      <c r="I5" s="111" t="s">
        <v>428</v>
      </c>
      <c r="J5" s="111" t="s">
        <v>428</v>
      </c>
      <c r="K5" s="112" t="s">
        <v>429</v>
      </c>
      <c r="L5" s="112" t="s">
        <v>429</v>
      </c>
      <c r="M5" t="s">
        <v>444</v>
      </c>
    </row>
    <row r="6" spans="1:13" x14ac:dyDescent="0.2">
      <c r="A6" s="46" t="s">
        <v>19</v>
      </c>
      <c r="B6" s="46">
        <v>1.21</v>
      </c>
      <c r="C6" s="29" t="s">
        <v>279</v>
      </c>
      <c r="D6" s="49">
        <v>3</v>
      </c>
      <c r="F6" s="109">
        <v>2471</v>
      </c>
      <c r="G6" s="110"/>
      <c r="H6" s="109" t="s">
        <v>414</v>
      </c>
      <c r="I6" s="111" t="s">
        <v>430</v>
      </c>
      <c r="J6" s="111" t="s">
        <v>430</v>
      </c>
      <c r="K6" s="112" t="s">
        <v>431</v>
      </c>
      <c r="L6" s="112" t="s">
        <v>431</v>
      </c>
      <c r="M6" t="s">
        <v>445</v>
      </c>
    </row>
    <row r="7" spans="1:13" x14ac:dyDescent="0.2">
      <c r="A7" s="46" t="s">
        <v>31</v>
      </c>
      <c r="B7" s="46">
        <v>1.45</v>
      </c>
      <c r="C7" s="29" t="s">
        <v>279</v>
      </c>
      <c r="D7" s="49">
        <v>3</v>
      </c>
      <c r="F7" s="113">
        <v>2742</v>
      </c>
      <c r="G7" s="110"/>
      <c r="H7" s="109" t="s">
        <v>414</v>
      </c>
      <c r="I7" s="111" t="s">
        <v>388</v>
      </c>
      <c r="J7" s="111" t="s">
        <v>388</v>
      </c>
      <c r="K7" s="112" t="s">
        <v>63</v>
      </c>
      <c r="L7" s="112" t="s">
        <v>63</v>
      </c>
      <c r="M7" t="s">
        <v>452</v>
      </c>
    </row>
    <row r="8" spans="1:13" x14ac:dyDescent="0.2">
      <c r="A8" s="21" t="s">
        <v>382</v>
      </c>
      <c r="B8" s="21">
        <v>1.21</v>
      </c>
      <c r="C8" s="29" t="s">
        <v>279</v>
      </c>
      <c r="D8" s="21">
        <v>3</v>
      </c>
      <c r="F8" s="109">
        <v>2126</v>
      </c>
      <c r="G8" s="110"/>
      <c r="H8" s="109" t="s">
        <v>414</v>
      </c>
      <c r="I8" s="111" t="s">
        <v>432</v>
      </c>
      <c r="J8" s="111" t="s">
        <v>432</v>
      </c>
      <c r="K8" s="112" t="s">
        <v>433</v>
      </c>
      <c r="L8" s="112" t="s">
        <v>433</v>
      </c>
      <c r="M8" t="s">
        <v>446</v>
      </c>
    </row>
    <row r="9" spans="1:13" x14ac:dyDescent="0.2">
      <c r="A9" s="29" t="s">
        <v>421</v>
      </c>
      <c r="B9" s="21">
        <v>1.1000000000000001</v>
      </c>
      <c r="C9" s="29" t="s">
        <v>279</v>
      </c>
      <c r="D9" s="21">
        <v>3</v>
      </c>
      <c r="F9" s="109">
        <v>2749</v>
      </c>
      <c r="G9" s="110"/>
      <c r="H9" s="109" t="s">
        <v>414</v>
      </c>
      <c r="I9" s="111" t="s">
        <v>327</v>
      </c>
      <c r="J9" s="111" t="s">
        <v>327</v>
      </c>
      <c r="K9" s="112" t="s">
        <v>329</v>
      </c>
      <c r="L9" s="112" t="s">
        <v>329</v>
      </c>
      <c r="M9" t="s">
        <v>447</v>
      </c>
    </row>
    <row r="10" spans="1:13" x14ac:dyDescent="0.2">
      <c r="A10" s="21"/>
      <c r="B10" s="21"/>
      <c r="C10" s="21"/>
      <c r="D10" s="21"/>
      <c r="F10" s="109">
        <v>482</v>
      </c>
      <c r="G10" s="110"/>
      <c r="H10" s="109" t="s">
        <v>414</v>
      </c>
      <c r="I10" s="111" t="s">
        <v>434</v>
      </c>
      <c r="J10" s="111" t="s">
        <v>434</v>
      </c>
      <c r="K10" s="112" t="s">
        <v>407</v>
      </c>
      <c r="L10" s="112" t="s">
        <v>407</v>
      </c>
      <c r="M10" t="s">
        <v>448</v>
      </c>
    </row>
    <row r="11" spans="1:13" x14ac:dyDescent="0.2">
      <c r="A11" s="21"/>
      <c r="B11" s="21"/>
      <c r="C11" s="21"/>
      <c r="D11" s="21"/>
      <c r="F11" s="109">
        <v>2645</v>
      </c>
      <c r="G11" s="110"/>
      <c r="H11" s="109" t="s">
        <v>414</v>
      </c>
      <c r="I11" s="111" t="s">
        <v>453</v>
      </c>
      <c r="J11" s="111" t="s">
        <v>453</v>
      </c>
      <c r="K11" s="112" t="s">
        <v>404</v>
      </c>
      <c r="L11" s="112" t="s">
        <v>404</v>
      </c>
      <c r="M11" s="45" t="s">
        <v>454</v>
      </c>
    </row>
    <row r="12" spans="1:13" x14ac:dyDescent="0.2">
      <c r="A12" s="21"/>
      <c r="B12" s="21"/>
      <c r="C12" s="21"/>
      <c r="D12" s="21"/>
      <c r="F12" s="109">
        <v>2751</v>
      </c>
      <c r="G12" s="110"/>
      <c r="H12" s="109" t="s">
        <v>414</v>
      </c>
      <c r="I12" s="111" t="s">
        <v>435</v>
      </c>
      <c r="J12" s="111" t="s">
        <v>435</v>
      </c>
      <c r="K12" s="112" t="s">
        <v>64</v>
      </c>
      <c r="L12" s="112" t="s">
        <v>64</v>
      </c>
      <c r="M12" t="s">
        <v>439</v>
      </c>
    </row>
    <row r="13" spans="1:13" x14ac:dyDescent="0.2">
      <c r="A13" s="21"/>
      <c r="B13" s="21"/>
      <c r="C13" s="21"/>
      <c r="D13" s="21"/>
      <c r="F13" s="114">
        <v>2643</v>
      </c>
      <c r="G13" s="110"/>
      <c r="H13" s="114" t="s">
        <v>414</v>
      </c>
      <c r="I13" s="115" t="s">
        <v>436</v>
      </c>
      <c r="J13" s="115" t="s">
        <v>436</v>
      </c>
      <c r="K13" s="115" t="s">
        <v>437</v>
      </c>
      <c r="L13" s="115" t="s">
        <v>437</v>
      </c>
      <c r="M13" t="s">
        <v>449</v>
      </c>
    </row>
    <row r="14" spans="1:13" ht="22.5" x14ac:dyDescent="0.2">
      <c r="A14" s="21"/>
      <c r="B14" s="21"/>
      <c r="C14" s="21"/>
      <c r="D14" s="21"/>
      <c r="F14" s="116">
        <v>1659</v>
      </c>
      <c r="G14" s="117"/>
      <c r="H14" s="112" t="s">
        <v>319</v>
      </c>
      <c r="I14" s="112" t="s">
        <v>53</v>
      </c>
      <c r="J14" s="112" t="s">
        <v>53</v>
      </c>
      <c r="K14" s="112" t="s">
        <v>61</v>
      </c>
      <c r="L14" s="112" t="s">
        <v>61</v>
      </c>
      <c r="M14" t="s">
        <v>450</v>
      </c>
    </row>
    <row r="15" spans="1:13" x14ac:dyDescent="0.2">
      <c r="A15" s="21"/>
      <c r="B15" s="21"/>
      <c r="C15" s="21"/>
      <c r="D15" s="21"/>
      <c r="F15" s="21"/>
      <c r="G15" s="24"/>
      <c r="H15" s="36"/>
      <c r="I15" s="21"/>
      <c r="J15" s="21"/>
      <c r="K15" s="21"/>
      <c r="L15" s="21"/>
      <c r="M15" t="str">
        <f>CONCATENATE(I15,"-",K15)</f>
        <v>-</v>
      </c>
    </row>
    <row r="16" spans="1:13" x14ac:dyDescent="0.2">
      <c r="A16" s="21"/>
      <c r="B16" s="21"/>
      <c r="C16" s="21"/>
      <c r="D16" s="21"/>
      <c r="F16" s="23"/>
      <c r="G16" s="24"/>
      <c r="H16" s="36"/>
      <c r="I16" s="21"/>
      <c r="J16" s="21"/>
      <c r="K16" s="21"/>
      <c r="L16" s="21"/>
      <c r="M16" t="str">
        <f>CONCATENATE(I16,"-",K16)</f>
        <v>-</v>
      </c>
    </row>
    <row r="17" spans="1:12" x14ac:dyDescent="0.2">
      <c r="A17" s="21"/>
      <c r="B17" s="21"/>
      <c r="C17" s="21"/>
      <c r="D17" s="21"/>
      <c r="F17" s="21"/>
      <c r="G17" s="28"/>
      <c r="H17" s="37"/>
      <c r="I17" s="29"/>
      <c r="J17" s="21"/>
      <c r="K17" s="21"/>
      <c r="L17" s="21"/>
    </row>
    <row r="18" spans="1:12" x14ac:dyDescent="0.2">
      <c r="A18" s="21"/>
      <c r="B18" s="21"/>
      <c r="C18" s="21"/>
      <c r="D18" s="21"/>
      <c r="F18" s="30"/>
      <c r="H18" s="38"/>
      <c r="I18" s="26"/>
    </row>
    <row r="19" spans="1:12" x14ac:dyDescent="0.2">
      <c r="A19" s="21"/>
      <c r="B19" s="21"/>
      <c r="C19" s="21"/>
      <c r="D19" s="21"/>
      <c r="F19" s="30"/>
      <c r="H19" s="38"/>
      <c r="I19" s="31"/>
    </row>
    <row r="20" spans="1:12" x14ac:dyDescent="0.2">
      <c r="A20" s="21"/>
      <c r="B20" s="21"/>
      <c r="C20" s="21"/>
      <c r="D20" s="21"/>
      <c r="F20" s="30"/>
      <c r="G20" s="32"/>
      <c r="H20" s="38"/>
      <c r="I20" s="31"/>
    </row>
    <row r="21" spans="1:12" x14ac:dyDescent="0.2">
      <c r="A21" s="21"/>
      <c r="B21" s="21"/>
      <c r="C21" s="21"/>
      <c r="D21" s="21"/>
      <c r="F21" s="30"/>
      <c r="G21" s="32"/>
      <c r="H21" s="38"/>
    </row>
    <row r="22" spans="1:12" x14ac:dyDescent="0.2">
      <c r="A22" s="21"/>
      <c r="B22" s="21"/>
      <c r="C22" s="21"/>
      <c r="D22" s="21"/>
      <c r="F22" s="30"/>
      <c r="H22" s="38"/>
      <c r="I22" s="33"/>
    </row>
    <row r="23" spans="1:12" x14ac:dyDescent="0.2">
      <c r="A23" s="21"/>
      <c r="B23" s="21"/>
      <c r="C23" s="21"/>
      <c r="D23" s="21"/>
    </row>
    <row r="24" spans="1:12" x14ac:dyDescent="0.2">
      <c r="A24" s="21"/>
      <c r="B24" s="21"/>
      <c r="C24" s="21"/>
      <c r="D24" s="21"/>
    </row>
    <row r="25" spans="1:12" x14ac:dyDescent="0.2">
      <c r="A25" s="21"/>
      <c r="B25" s="21"/>
      <c r="C25" s="21"/>
      <c r="D25" s="21"/>
    </row>
    <row r="27" spans="1:12" x14ac:dyDescent="0.2">
      <c r="D27">
        <v>1</v>
      </c>
      <c r="E27">
        <v>1</v>
      </c>
    </row>
    <row r="28" spans="1:12" x14ac:dyDescent="0.2">
      <c r="D28">
        <v>1.0980000000000001</v>
      </c>
    </row>
    <row r="29" spans="1:12" x14ac:dyDescent="0.2">
      <c r="D29">
        <v>1.1970000000000001</v>
      </c>
      <c r="E29">
        <v>1.21</v>
      </c>
    </row>
  </sheetData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C1:AK24"/>
  <sheetViews>
    <sheetView tabSelected="1" zoomScale="75" zoomScaleNormal="75" zoomScaleSheetLayoutView="70" zoomScalePageLayoutView="75" workbookViewId="0">
      <selection activeCell="D1" sqref="D1:AC24"/>
    </sheetView>
  </sheetViews>
  <sheetFormatPr defaultColWidth="8.85546875" defaultRowHeight="12.75" x14ac:dyDescent="0.2"/>
  <cols>
    <col min="1" max="2" width="2.140625" customWidth="1"/>
    <col min="3" max="3" width="5.140625" hidden="1" customWidth="1"/>
    <col min="4" max="4" width="12.42578125" customWidth="1"/>
    <col min="5" max="5" width="7.85546875" customWidth="1"/>
    <col min="6" max="6" width="20.42578125" style="34" customWidth="1"/>
    <col min="7" max="8" width="7" customWidth="1"/>
    <col min="9" max="9" width="6.140625" bestFit="1" customWidth="1"/>
    <col min="10" max="10" width="55.28515625" customWidth="1"/>
    <col min="11" max="11" width="14.85546875" hidden="1" customWidth="1"/>
    <col min="12" max="23" width="5.42578125" customWidth="1"/>
    <col min="24" max="24" width="5.140625" customWidth="1"/>
    <col min="25" max="26" width="5" customWidth="1"/>
    <col min="27" max="27" width="6.28515625" bestFit="1" customWidth="1"/>
    <col min="28" max="28" width="9.140625" customWidth="1"/>
    <col min="29" max="29" width="10.7109375" bestFit="1" customWidth="1"/>
  </cols>
  <sheetData>
    <row r="1" spans="3:37" ht="175.7" customHeight="1" x14ac:dyDescent="0.2">
      <c r="D1" s="40"/>
      <c r="E1" s="40"/>
      <c r="F1" s="40"/>
      <c r="G1" s="40"/>
      <c r="H1" s="40"/>
      <c r="I1" s="40"/>
      <c r="J1" s="40"/>
    </row>
    <row r="2" spans="3:37" ht="24" thickBot="1" x14ac:dyDescent="0.25">
      <c r="D2" s="44" t="s">
        <v>455</v>
      </c>
      <c r="E2" s="40"/>
      <c r="F2" s="40"/>
      <c r="G2" s="40"/>
      <c r="H2" s="40"/>
      <c r="I2" s="40"/>
      <c r="J2" s="40"/>
    </row>
    <row r="3" spans="3:37" ht="13.5" thickBot="1" x14ac:dyDescent="0.25">
      <c r="L3" s="123" t="s">
        <v>10</v>
      </c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5"/>
      <c r="AB3" s="126" t="s">
        <v>27</v>
      </c>
      <c r="AC3" s="127"/>
      <c r="AI3" s="45" t="s">
        <v>44</v>
      </c>
      <c r="AJ3" s="45" t="s">
        <v>45</v>
      </c>
      <c r="AK3" s="45" t="s">
        <v>46</v>
      </c>
    </row>
    <row r="4" spans="3:37" ht="15.95" customHeight="1" thickBot="1" x14ac:dyDescent="0.25">
      <c r="C4" s="15"/>
      <c r="D4" s="85" t="s">
        <v>4</v>
      </c>
      <c r="E4" s="85" t="s">
        <v>8</v>
      </c>
      <c r="F4" s="85" t="s">
        <v>18</v>
      </c>
      <c r="G4" s="85" t="s">
        <v>37</v>
      </c>
      <c r="H4" s="85" t="s">
        <v>17</v>
      </c>
      <c r="I4" s="85" t="s">
        <v>47</v>
      </c>
      <c r="J4" s="85" t="s">
        <v>22</v>
      </c>
      <c r="K4" s="86" t="s">
        <v>22</v>
      </c>
      <c r="L4" s="107">
        <v>1</v>
      </c>
      <c r="M4" s="107">
        <v>2</v>
      </c>
      <c r="N4" s="107">
        <v>3</v>
      </c>
      <c r="O4" s="107">
        <v>4</v>
      </c>
      <c r="P4" s="107">
        <v>5</v>
      </c>
      <c r="Q4" s="107">
        <v>6</v>
      </c>
      <c r="R4" s="107">
        <v>7</v>
      </c>
      <c r="S4" s="107">
        <v>8</v>
      </c>
      <c r="T4" s="107">
        <v>9</v>
      </c>
      <c r="U4" s="107">
        <v>10</v>
      </c>
      <c r="V4" s="107">
        <v>11</v>
      </c>
      <c r="W4" s="107">
        <v>12</v>
      </c>
      <c r="X4" s="107">
        <v>13</v>
      </c>
      <c r="Y4" s="107">
        <v>14</v>
      </c>
      <c r="Z4" s="107"/>
      <c r="AA4" s="87" t="s">
        <v>33</v>
      </c>
      <c r="AB4" s="88" t="s">
        <v>12</v>
      </c>
      <c r="AC4" s="89" t="s">
        <v>26</v>
      </c>
    </row>
    <row r="5" spans="3:37" s="106" customFormat="1" ht="15.75" x14ac:dyDescent="0.2">
      <c r="C5" s="97">
        <v>5</v>
      </c>
      <c r="D5" s="96">
        <v>482</v>
      </c>
      <c r="E5" s="98">
        <f>IF(D5&lt;&gt;"",IFERROR(VLOOKUP(D5,BoatRegister!F:H,2,FALSE),"NEW BOAT"),"")</f>
        <v>0</v>
      </c>
      <c r="F5" s="99" t="str">
        <f>IF(D5&lt;&gt;"",IFERROR(VLOOKUP($D5,BoatRegister!F:I,3,FALSE),"NEW BOAT"),"")</f>
        <v>Hobie Tiger 18</v>
      </c>
      <c r="G5" s="100">
        <f>IF(F5&lt;&gt;"",IFERROR(VLOOKUP($F5,BoatRegister!A:B,2,FALSE),50),"")</f>
        <v>1</v>
      </c>
      <c r="H5" s="100" t="str">
        <f>IF(SignOnSheet!F14&lt;&gt;"",IFERROR(VLOOKUP($F5,BoatRegister!A:D,3,FALSE),50),"")</f>
        <v>A</v>
      </c>
      <c r="I5" s="101">
        <f>IF(SignOnSheet!F14&lt;&gt;"",IFERROR(VLOOKUP($F5,BoatRegister!A:D,4,FALSE),50),"")</f>
        <v>4</v>
      </c>
      <c r="J5" s="99" t="str">
        <f>IF(D5&lt;&gt;"",IFERROR(CONCATENATE(VLOOKUP($D5,BoatRegister!F:M,8,FALSE)),"NEW HELM"),"")</f>
        <v>Charles Girard-Gary Hubach</v>
      </c>
      <c r="K5" s="102" t="str">
        <f>IF(D5&lt;&gt;"",IFERROR(CONCATENATE(VLOOKUP($D5,#REF!,6,FALSE)),"NEW BOAT"),"")</f>
        <v>NEW BOAT</v>
      </c>
      <c r="L5" s="108">
        <f ca="1">IF(L$4&lt;&gt;"",IF($D5&lt;&gt;"",IFERROR(VLOOKUP($D5,INDIRECT(CONCATENATE("Race",L$4,"!B:S")),12,FALSE),$U$22+1),""),"")</f>
        <v>2</v>
      </c>
      <c r="M5" s="108">
        <f ca="1">IF(M$4&lt;&gt;"",IF($D5&lt;&gt;"",IFERROR(VLOOKUP($D5,INDIRECT(CONCATENATE("Race",M$4,"!B:S")),12,FALSE),$U$22+1),""),"")</f>
        <v>1</v>
      </c>
      <c r="N5" s="108">
        <f ca="1">IF(N$4&lt;&gt;"",IF($D5&lt;&gt;"",IFERROR(VLOOKUP($D5,INDIRECT(CONCATENATE("Race",N$4,"!B:S")),12,FALSE),$U$22+1),""),"")</f>
        <v>4</v>
      </c>
      <c r="O5" s="108">
        <f ca="1">IF(O$4&lt;&gt;"",IF($D5&lt;&gt;"",IFERROR(VLOOKUP($D5,INDIRECT(CONCATENATE("Race",O$4,"!B:S")),12,FALSE),$U$22+1),""),"")</f>
        <v>4</v>
      </c>
      <c r="P5" s="108">
        <f ca="1">IF(P$4&lt;&gt;"",IF($D5&lt;&gt;"",IFERROR(VLOOKUP($D5,INDIRECT(CONCATENATE("Race",P$4,"!B:S")),12,FALSE),$U$22+1),""),"")</f>
        <v>1</v>
      </c>
      <c r="Q5" s="108">
        <f ca="1">IF(Q$4&lt;&gt;"",IF($D5&lt;&gt;"",IFERROR(VLOOKUP($D5,INDIRECT(CONCATENATE("Race",Q$4,"!B:S")),12,FALSE),$U$22+1),""),"")</f>
        <v>1</v>
      </c>
      <c r="R5" s="108">
        <f ca="1">IF(R$4&lt;&gt;"",IF($D5&lt;&gt;"",IFERROR(VLOOKUP($D5,INDIRECT(CONCATENATE("Race",R$4,"!B:S")),12,FALSE),$U$22+1),""),"")</f>
        <v>2</v>
      </c>
      <c r="S5" s="108">
        <f ca="1">IF(S$4&lt;&gt;"",IF($D5&lt;&gt;"",IFERROR(VLOOKUP($D5,INDIRECT(CONCATENATE("Race",S$4,"!B:S")),12,FALSE),$U$22+1),""),"")</f>
        <v>12</v>
      </c>
      <c r="T5" s="108">
        <f ca="1">IF(T$4&lt;&gt;"",IF($D5&lt;&gt;"",IFERROR(VLOOKUP($D5,INDIRECT(CONCATENATE("Race",T$4,"!B:S")),12,FALSE),$U$22+1),""),"")</f>
        <v>1</v>
      </c>
      <c r="U5" s="108">
        <f ca="1">IF(U$4&lt;&gt;"",IF($D5&lt;&gt;"",IFERROR(VLOOKUP($D5,INDIRECT(CONCATENATE("Race",U$4,"!B:S")),12,FALSE),$U$22+1),""),"")</f>
        <v>3</v>
      </c>
      <c r="V5" s="108">
        <f ca="1">IF(V$4&lt;&gt;"",IF($D5&lt;&gt;"",IFERROR(VLOOKUP($D5,INDIRECT(CONCATENATE("Race",V$4,"!B:S")),12,FALSE),$U$22+1),""),"")</f>
        <v>12</v>
      </c>
      <c r="W5" s="108">
        <f ca="1">IF(W$4&lt;&gt;"",IF($D5&lt;&gt;"",IFERROR(VLOOKUP($D5,INDIRECT(CONCATENATE("Race",W$4,"!B:S")),12,FALSE),$U$22+1),""),"")</f>
        <v>1</v>
      </c>
      <c r="X5" s="108">
        <f ca="1">IF(X$4&lt;&gt;"",IF($D5&lt;&gt;"",IFERROR(VLOOKUP($D5,INDIRECT(CONCATENATE("Race",X$4,"!B:S")),12,FALSE),$U$22+1),""),"")</f>
        <v>1</v>
      </c>
      <c r="Y5" s="108">
        <f ca="1">IF(Y$4&lt;&gt;"",IF($D5&lt;&gt;"",IFERROR(VLOOKUP($D5,INDIRECT(CONCATENATE("Race",Y$4,"!B:S")),12,FALSE),$U$22+1),""),"")</f>
        <v>1</v>
      </c>
      <c r="Z5" s="108" t="str">
        <f ca="1">IF(Z$4&lt;&gt;"",IF($D5&lt;&gt;"",IFERROR(VLOOKUP($D5,INDIRECT(CONCATENATE("Race",Z$4,"!B:S")),12,FALSE),$U$22+1),""),"")</f>
        <v/>
      </c>
      <c r="AA5" s="103">
        <f ca="1">IF(COUNT(L5:Z5)&gt;=1,SUM(AI5:AK5),"")</f>
        <v>-24</v>
      </c>
      <c r="AB5" s="104">
        <f ca="1">IF($D5&lt;&gt;"",SUM(L5:AA5),"")</f>
        <v>22</v>
      </c>
      <c r="AC5" s="105">
        <f ca="1">IFERROR(RANK(AB5,AB:AB,1),"")</f>
        <v>1</v>
      </c>
      <c r="AI5" s="106">
        <f ca="1">IF(COUNT(L5:Y5)&gt;4,LARGE(L5:Y5,1)*-1,0)</f>
        <v>-12</v>
      </c>
      <c r="AJ5" s="106">
        <f ca="1">IF(COUNT(L5:Y5)&gt;=10,LARGE(L5:Y5,2)*-1,0)</f>
        <v>-12</v>
      </c>
      <c r="AK5" s="106">
        <f ca="1">IF(COUNT(L5:V5)&gt;=15,LARGE(L5:V5,3)*-1,0)</f>
        <v>0</v>
      </c>
    </row>
    <row r="6" spans="3:37" s="106" customFormat="1" ht="15.75" x14ac:dyDescent="0.2">
      <c r="C6" s="97">
        <v>12</v>
      </c>
      <c r="D6" s="96">
        <v>2650</v>
      </c>
      <c r="E6" s="98">
        <f>IF(D6&lt;&gt;"",IFERROR(VLOOKUP(D6,BoatRegister!F:H,2,FALSE),"NEW BOAT"),"")</f>
        <v>0</v>
      </c>
      <c r="F6" s="99" t="str">
        <f>IF(D6&lt;&gt;"",IFERROR(VLOOKUP($D6,BoatRegister!F:I,3,FALSE),"NEW BOAT"),"")</f>
        <v>Hobie Tiger 18</v>
      </c>
      <c r="G6" s="100">
        <f>IF(F6&lt;&gt;"",IFERROR(VLOOKUP($F6,BoatRegister!A:B,2,FALSE),50),"")</f>
        <v>1</v>
      </c>
      <c r="H6" s="100" t="s">
        <v>278</v>
      </c>
      <c r="I6" s="101">
        <v>4</v>
      </c>
      <c r="J6" s="99" t="str">
        <f>IF(D6&lt;&gt;"",IFERROR(CONCATENATE(VLOOKUP($D6,BoatRegister!F:M,8,FALSE)),"NEW HELM"),"")</f>
        <v>Alistair Bush-Andrew Stanley</v>
      </c>
      <c r="K6" s="102" t="str">
        <f>IF(D6&lt;&gt;"",IFERROR(CONCATENATE(VLOOKUP($D6,#REF!,6,FALSE)),"NEW BOAT"),"")</f>
        <v>NEW BOAT</v>
      </c>
      <c r="L6" s="108">
        <f ca="1">IF(L$4&lt;&gt;"",IF($D6&lt;&gt;"",IFERROR(VLOOKUP($D6,INDIRECT(CONCATENATE("Race",L$4,"!B:S")),12,FALSE),$U$22+1),""),"")</f>
        <v>1</v>
      </c>
      <c r="M6" s="108">
        <f ca="1">IF(M$4&lt;&gt;"",IF($D6&lt;&gt;"",IFERROR(VLOOKUP($D6,INDIRECT(CONCATENATE("Race",M$4,"!B:S")),12,FALSE),$U$22+1),""),"")</f>
        <v>2</v>
      </c>
      <c r="N6" s="108">
        <f ca="1">IF(N$4&lt;&gt;"",IF($D6&lt;&gt;"",IFERROR(VLOOKUP($D6,INDIRECT(CONCATENATE("Race",N$4,"!B:S")),12,FALSE),$U$22+1),""),"")</f>
        <v>3</v>
      </c>
      <c r="O6" s="108">
        <f ca="1">IF(O$4&lt;&gt;"",IF($D6&lt;&gt;"",IFERROR(VLOOKUP($D6,INDIRECT(CONCATENATE("Race",O$4,"!B:S")),12,FALSE),$U$22+1),""),"")</f>
        <v>12</v>
      </c>
      <c r="P6" s="108">
        <f ca="1">IF(P$4&lt;&gt;"",IF($D6&lt;&gt;"",IFERROR(VLOOKUP($D6,INDIRECT(CONCATENATE("Race",P$4,"!B:S")),12,FALSE),$U$22+1),""),"")</f>
        <v>2</v>
      </c>
      <c r="Q6" s="108">
        <f ca="1">IF(Q$4&lt;&gt;"",IF($D6&lt;&gt;"",IFERROR(VLOOKUP($D6,INDIRECT(CONCATENATE("Race",Q$4,"!B:S")),12,FALSE),$U$22+1),""),"")</f>
        <v>2</v>
      </c>
      <c r="R6" s="108">
        <f ca="1">IF(R$4&lt;&gt;"",IF($D6&lt;&gt;"",IFERROR(VLOOKUP($D6,INDIRECT(CONCATENATE("Race",R$4,"!B:S")),12,FALSE),$U$22+1),""),"")</f>
        <v>4</v>
      </c>
      <c r="S6" s="108">
        <f ca="1">IF(S$4&lt;&gt;"",IF($D6&lt;&gt;"",IFERROR(VLOOKUP($D6,INDIRECT(CONCATENATE("Race",S$4,"!B:S")),12,FALSE),$U$22+1),""),"")</f>
        <v>2</v>
      </c>
      <c r="T6" s="108">
        <f ca="1">IF(T$4&lt;&gt;"",IF($D6&lt;&gt;"",IFERROR(VLOOKUP($D6,INDIRECT(CONCATENATE("Race",T$4,"!B:S")),12,FALSE),$U$22+1),""),"")</f>
        <v>2</v>
      </c>
      <c r="U6" s="108">
        <f ca="1">IF(U$4&lt;&gt;"",IF($D6&lt;&gt;"",IFERROR(VLOOKUP($D6,INDIRECT(CONCATENATE("Race",U$4,"!B:S")),12,FALSE),$U$22+1),""),"")</f>
        <v>2</v>
      </c>
      <c r="V6" s="108">
        <f ca="1">IF(V$4&lt;&gt;"",IF($D6&lt;&gt;"",IFERROR(VLOOKUP($D6,INDIRECT(CONCATENATE("Race",V$4,"!B:S")),12,FALSE),$U$22+1),""),"")</f>
        <v>2</v>
      </c>
      <c r="W6" s="108">
        <f ca="1">IF(W$4&lt;&gt;"",IF($D6&lt;&gt;"",IFERROR(VLOOKUP($D6,INDIRECT(CONCATENATE("Race",W$4,"!B:S")),12,FALSE),$U$22+1),""),"")</f>
        <v>2</v>
      </c>
      <c r="X6" s="108">
        <f ca="1">IF(X$4&lt;&gt;"",IF($D6&lt;&gt;"",IFERROR(VLOOKUP($D6,INDIRECT(CONCATENATE("Race",X$4,"!B:S")),12,FALSE),$U$22+1),""),"")</f>
        <v>2</v>
      </c>
      <c r="Y6" s="108">
        <f ca="1">IF(Y$4&lt;&gt;"",IF($D6&lt;&gt;"",IFERROR(VLOOKUP($D6,INDIRECT(CONCATENATE("Race",Y$4,"!B:S")),12,FALSE),$U$22+1),""),"")</f>
        <v>3</v>
      </c>
      <c r="Z6" s="108" t="str">
        <f ca="1">IF(Z$4&lt;&gt;"",IF($D6&lt;&gt;"",IFERROR(VLOOKUP($D6,INDIRECT(CONCATENATE("Race",Z$4,"!B:S")),12,FALSE),$U$22+1),""),"")</f>
        <v/>
      </c>
      <c r="AA6" s="103">
        <f ca="1">IF(COUNT(L6:Z6)&gt;=1,SUM(AI6:AK6),"")</f>
        <v>-16</v>
      </c>
      <c r="AB6" s="104">
        <f ca="1">IF($D6&lt;&gt;"",SUM(L6:AA6),"")</f>
        <v>25</v>
      </c>
      <c r="AC6" s="105">
        <f ca="1">IFERROR(RANK(AB6,AB:AB,1),"")</f>
        <v>2</v>
      </c>
      <c r="AI6" s="106">
        <f t="shared" ref="AI6:AI15" ca="1" si="0">IF(COUNT(L6:Y6)&gt;4,LARGE(L6:Y6,1)*-1,0)</f>
        <v>-12</v>
      </c>
      <c r="AJ6" s="106">
        <f t="shared" ref="AJ6:AJ15" ca="1" si="1">IF(COUNT(L6:Y6)&gt;=10,LARGE(L6:Y6,2)*-1,0)</f>
        <v>-4</v>
      </c>
      <c r="AK6" s="106">
        <f t="shared" ref="AK6:AK18" ca="1" si="2">IF(COUNT(L6:V6)&gt;=15,LARGE(L6:V6,3)*-1,0)</f>
        <v>0</v>
      </c>
    </row>
    <row r="7" spans="3:37" s="106" customFormat="1" ht="15.75" x14ac:dyDescent="0.2">
      <c r="C7" s="97">
        <v>15</v>
      </c>
      <c r="D7" s="96">
        <v>2645</v>
      </c>
      <c r="E7" s="98">
        <f>IF(D7&lt;&gt;"",IFERROR(VLOOKUP(D7,BoatRegister!F:H,2,FALSE),"NEW BOAT"),"")</f>
        <v>0</v>
      </c>
      <c r="F7" s="99" t="str">
        <f>IF(D7&lt;&gt;"",IFERROR(VLOOKUP($D7,BoatRegister!F:I,3,FALSE),"NEW BOAT"),"")</f>
        <v>Hobie Tiger 18</v>
      </c>
      <c r="G7" s="100">
        <f>IF(F7&lt;&gt;"",IFERROR(VLOOKUP($F7,BoatRegister!A:B,2,FALSE),50),"")</f>
        <v>1</v>
      </c>
      <c r="H7" s="100" t="str">
        <f>IF(SignOnSheet!F15&lt;&gt;"",IFERROR(VLOOKUP($F7,BoatRegister!A:D,3,FALSE),50),"")</f>
        <v>A</v>
      </c>
      <c r="I7" s="101">
        <f>IF(SignOnSheet!F15&lt;&gt;"",IFERROR(VLOOKUP($F7,BoatRegister!A:D,4,FALSE),50),"")</f>
        <v>4</v>
      </c>
      <c r="J7" s="99" t="str">
        <f>IF(D7&lt;&gt;"",IFERROR(CONCATENATE(VLOOKUP($D7,BoatRegister!F:M,8,FALSE)),"NEW HELM"),"")</f>
        <v>Mike Goodyer-Kyle Boman</v>
      </c>
      <c r="K7" s="102" t="str">
        <f>IF(D7&lt;&gt;"",IFERROR(CONCATENATE(VLOOKUP($D7,#REF!,6,FALSE)),"NEW BOAT"),"")</f>
        <v>NEW BOAT</v>
      </c>
      <c r="L7" s="108">
        <f ca="1">IF(L$4&lt;&gt;"",IF($D7&lt;&gt;"",IFERROR(VLOOKUP($D7,INDIRECT(CONCATENATE("Race",L$4,"!B:S")),12,FALSE),$U$22+1),""),"")</f>
        <v>3</v>
      </c>
      <c r="M7" s="108">
        <f ca="1">IF(M$4&lt;&gt;"",IF($D7&lt;&gt;"",IFERROR(VLOOKUP($D7,INDIRECT(CONCATENATE("Race",M$4,"!B:S")),12,FALSE),$U$22+1),""),"")</f>
        <v>5</v>
      </c>
      <c r="N7" s="108">
        <f ca="1">IF(N$4&lt;&gt;"",IF($D7&lt;&gt;"",IFERROR(VLOOKUP($D7,INDIRECT(CONCATENATE("Race",N$4,"!B:S")),12,FALSE),$U$22+1),""),"")</f>
        <v>1</v>
      </c>
      <c r="O7" s="108">
        <f ca="1">IF(O$4&lt;&gt;"",IF($D7&lt;&gt;"",IFERROR(VLOOKUP($D7,INDIRECT(CONCATENATE("Race",O$4,"!B:S")),12,FALSE),$U$22+1),""),"")</f>
        <v>1</v>
      </c>
      <c r="P7" s="108">
        <f ca="1">IF(P$4&lt;&gt;"",IF($D7&lt;&gt;"",IFERROR(VLOOKUP($D7,INDIRECT(CONCATENATE("Race",P$4,"!B:S")),12,FALSE),$U$22+1),""),"")</f>
        <v>3</v>
      </c>
      <c r="Q7" s="108">
        <f ca="1">IF(Q$4&lt;&gt;"",IF($D7&lt;&gt;"",IFERROR(VLOOKUP($D7,INDIRECT(CONCATENATE("Race",Q$4,"!B:S")),12,FALSE),$U$22+1),""),"")</f>
        <v>3</v>
      </c>
      <c r="R7" s="108">
        <f ca="1">IF(R$4&lt;&gt;"",IF($D7&lt;&gt;"",IFERROR(VLOOKUP($D7,INDIRECT(CONCATENATE("Race",R$4,"!B:S")),12,FALSE),$U$22+1),""),"")</f>
        <v>1</v>
      </c>
      <c r="S7" s="108">
        <f ca="1">IF(S$4&lt;&gt;"",IF($D7&lt;&gt;"",IFERROR(VLOOKUP($D7,INDIRECT(CONCATENATE("Race",S$4,"!B:S")),12,FALSE),$U$22+1),""),"")</f>
        <v>1</v>
      </c>
      <c r="T7" s="108">
        <f ca="1">IF(T$4&lt;&gt;"",IF($D7&lt;&gt;"",IFERROR(VLOOKUP($D7,INDIRECT(CONCATENATE("Race",T$4,"!B:S")),12,FALSE),$U$22+1),""),"")</f>
        <v>4</v>
      </c>
      <c r="U7" s="108">
        <f ca="1">IF(U$4&lt;&gt;"",IF($D7&lt;&gt;"",IFERROR(VLOOKUP($D7,INDIRECT(CONCATENATE("Race",U$4,"!B:S")),12,FALSE),$U$22+1),""),"")</f>
        <v>1</v>
      </c>
      <c r="V7" s="108">
        <f ca="1">IF(V$4&lt;&gt;"",IF($D7&lt;&gt;"",IFERROR(VLOOKUP($D7,INDIRECT(CONCATENATE("Race",V$4,"!B:S")),12,FALSE),$U$22+1),""),"")</f>
        <v>1</v>
      </c>
      <c r="W7" s="108">
        <f ca="1">IF(W$4&lt;&gt;"",IF($D7&lt;&gt;"",IFERROR(VLOOKUP($D7,INDIRECT(CONCATENATE("Race",W$4,"!B:S")),12,FALSE),$U$22+1),""),"")</f>
        <v>4</v>
      </c>
      <c r="X7" s="108">
        <f ca="1">IF(X$4&lt;&gt;"",IF($D7&lt;&gt;"",IFERROR(VLOOKUP($D7,INDIRECT(CONCATENATE("Race",X$4,"!B:S")),12,FALSE),$U$22+1),""),"")</f>
        <v>4</v>
      </c>
      <c r="Y7" s="108">
        <f ca="1">IF(Y$4&lt;&gt;"",IF($D7&lt;&gt;"",IFERROR(VLOOKUP($D7,INDIRECT(CONCATENATE("Race",Y$4,"!B:S")),12,FALSE),$U$22+1),""),"")</f>
        <v>4</v>
      </c>
      <c r="Z7" s="108" t="str">
        <f ca="1">IF(Z$4&lt;&gt;"",IF($D7&lt;&gt;"",IFERROR(VLOOKUP($D7,INDIRECT(CONCATENATE("Race",Z$4,"!B:S")),12,FALSE),$U$22+1),""),"")</f>
        <v/>
      </c>
      <c r="AA7" s="103">
        <f ca="1">IF(COUNT(L7:Z7)&gt;=1,SUM(AI7:AK7),"")</f>
        <v>-9</v>
      </c>
      <c r="AB7" s="104">
        <f ca="1">IF($D7&lt;&gt;"",SUM(L7:AA7),"")</f>
        <v>27</v>
      </c>
      <c r="AC7" s="105">
        <f ca="1">IFERROR(RANK(AB7,AB:AB,1),"")</f>
        <v>3</v>
      </c>
      <c r="AI7" s="106">
        <f t="shared" ca="1" si="0"/>
        <v>-5</v>
      </c>
      <c r="AJ7" s="106">
        <f t="shared" ca="1" si="1"/>
        <v>-4</v>
      </c>
      <c r="AK7" s="106">
        <f t="shared" ca="1" si="2"/>
        <v>0</v>
      </c>
    </row>
    <row r="8" spans="3:37" s="106" customFormat="1" ht="15.75" x14ac:dyDescent="0.2">
      <c r="C8" s="97">
        <v>6</v>
      </c>
      <c r="D8" s="96">
        <v>2643</v>
      </c>
      <c r="E8" s="98">
        <f>IF(D8&lt;&gt;"",IFERROR(VLOOKUP(D8,BoatRegister!F:H,2,FALSE),"NEW BOAT"),"")</f>
        <v>0</v>
      </c>
      <c r="F8" s="99" t="str">
        <f>IF(D8&lt;&gt;"",IFERROR(VLOOKUP($D8,BoatRegister!F:I,3,FALSE),"NEW BOAT"),"")</f>
        <v>Hobie Tiger 18</v>
      </c>
      <c r="G8" s="100">
        <f>IF(F8&lt;&gt;"",IFERROR(VLOOKUP($F8,BoatRegister!A:B,2,FALSE),50),"")</f>
        <v>1</v>
      </c>
      <c r="H8" s="100" t="s">
        <v>278</v>
      </c>
      <c r="I8" s="101">
        <v>4</v>
      </c>
      <c r="J8" s="99" t="str">
        <f>IF(D8&lt;&gt;"",IFERROR(CONCATENATE(VLOOKUP($D8,BoatRegister!F:M,8,FALSE)),"NEW HELM"),"")</f>
        <v>Paresh Patel-Matt Olivier</v>
      </c>
      <c r="K8" s="102" t="str">
        <f>IF(D8&lt;&gt;"",IFERROR(CONCATENATE(VLOOKUP($D8,#REF!,6,FALSE)),"NEW BOAT"),"")</f>
        <v>NEW BOAT</v>
      </c>
      <c r="L8" s="108">
        <f ca="1">IF(L$4&lt;&gt;"",IF($D8&lt;&gt;"",IFERROR(VLOOKUP($D8,INDIRECT(CONCATENATE("Race",L$4,"!B:S")),12,FALSE),$U$22+1),""),"")</f>
        <v>5</v>
      </c>
      <c r="M8" s="108">
        <f ca="1">IF(M$4&lt;&gt;"",IF($D8&lt;&gt;"",IFERROR(VLOOKUP($D8,INDIRECT(CONCATENATE("Race",M$4,"!B:S")),12,FALSE),$U$22+1),""),"")</f>
        <v>4</v>
      </c>
      <c r="N8" s="108">
        <f ca="1">IF(N$4&lt;&gt;"",IF($D8&lt;&gt;"",IFERROR(VLOOKUP($D8,INDIRECT(CONCATENATE("Race",N$4,"!B:S")),12,FALSE),$U$22+1),""),"")</f>
        <v>12</v>
      </c>
      <c r="O8" s="108">
        <f ca="1">IF(O$4&lt;&gt;"",IF($D8&lt;&gt;"",IFERROR(VLOOKUP($D8,INDIRECT(CONCATENATE("Race",O$4,"!B:S")),12,FALSE),$U$22+1),""),"")</f>
        <v>3</v>
      </c>
      <c r="P8" s="108">
        <f ca="1">IF(P$4&lt;&gt;"",IF($D8&lt;&gt;"",IFERROR(VLOOKUP($D8,INDIRECT(CONCATENATE("Race",P$4,"!B:S")),12,FALSE),$U$22+1),""),"")</f>
        <v>4</v>
      </c>
      <c r="Q8" s="108">
        <f ca="1">IF(Q$4&lt;&gt;"",IF($D8&lt;&gt;"",IFERROR(VLOOKUP($D8,INDIRECT(CONCATENATE("Race",Q$4,"!B:S")),12,FALSE),$U$22+1),""),"")</f>
        <v>5</v>
      </c>
      <c r="R8" s="108">
        <f ca="1">IF(R$4&lt;&gt;"",IF($D8&lt;&gt;"",IFERROR(VLOOKUP($D8,INDIRECT(CONCATENATE("Race",R$4,"!B:S")),12,FALSE),$U$22+1),""),"")</f>
        <v>5</v>
      </c>
      <c r="S8" s="108">
        <f ca="1">IF(S$4&lt;&gt;"",IF($D8&lt;&gt;"",IFERROR(VLOOKUP($D8,INDIRECT(CONCATENATE("Race",S$4,"!B:S")),12,FALSE),$U$22+1),""),"")</f>
        <v>4</v>
      </c>
      <c r="T8" s="108">
        <f ca="1">IF(T$4&lt;&gt;"",IF($D8&lt;&gt;"",IFERROR(VLOOKUP($D8,INDIRECT(CONCATENATE("Race",T$4,"!B:S")),12,FALSE),$U$22+1),""),"")</f>
        <v>3</v>
      </c>
      <c r="U8" s="108">
        <f ca="1">IF(U$4&lt;&gt;"",IF($D8&lt;&gt;"",IFERROR(VLOOKUP($D8,INDIRECT(CONCATENATE("Race",U$4,"!B:S")),12,FALSE),$U$22+1),""),"")</f>
        <v>4</v>
      </c>
      <c r="V8" s="108">
        <f ca="1">IF(V$4&lt;&gt;"",IF($D8&lt;&gt;"",IFERROR(VLOOKUP($D8,INDIRECT(CONCATENATE("Race",V$4,"!B:S")),12,FALSE),$U$22+1),""),"")</f>
        <v>3</v>
      </c>
      <c r="W8" s="108">
        <f ca="1">IF(W$4&lt;&gt;"",IF($D8&lt;&gt;"",IFERROR(VLOOKUP($D8,INDIRECT(CONCATENATE("Race",W$4,"!B:S")),12,FALSE),$U$22+1),""),"")</f>
        <v>3</v>
      </c>
      <c r="X8" s="108">
        <f ca="1">IF(X$4&lt;&gt;"",IF($D8&lt;&gt;"",IFERROR(VLOOKUP($D8,INDIRECT(CONCATENATE("Race",X$4,"!B:S")),12,FALSE),$U$22+1),""),"")</f>
        <v>3</v>
      </c>
      <c r="Y8" s="108">
        <f ca="1">IF(Y$4&lt;&gt;"",IF($D8&lt;&gt;"",IFERROR(VLOOKUP($D8,INDIRECT(CONCATENATE("Race",Y$4,"!B:S")),12,FALSE),$U$22+1),""),"")</f>
        <v>2</v>
      </c>
      <c r="Z8" s="108" t="str">
        <f ca="1">IF(Z$4&lt;&gt;"",IF($D8&lt;&gt;"",IFERROR(VLOOKUP($D8,INDIRECT(CONCATENATE("Race",Z$4,"!B:S")),12,FALSE),$U$22+1),""),"")</f>
        <v/>
      </c>
      <c r="AA8" s="103">
        <f ca="1">IF(COUNT(L8:Z8)&gt;=1,SUM(AI8:AK8),"")</f>
        <v>-17</v>
      </c>
      <c r="AB8" s="104">
        <f ca="1">IF($D8&lt;&gt;"",SUM(L8:AA8),"")</f>
        <v>43</v>
      </c>
      <c r="AC8" s="105">
        <f ca="1">IFERROR(RANK(AB8,AB:AB,1),"")</f>
        <v>4</v>
      </c>
      <c r="AI8" s="106">
        <f t="shared" ca="1" si="0"/>
        <v>-12</v>
      </c>
      <c r="AJ8" s="106">
        <f t="shared" ca="1" si="1"/>
        <v>-5</v>
      </c>
      <c r="AK8" s="106">
        <f t="shared" ca="1" si="2"/>
        <v>0</v>
      </c>
    </row>
    <row r="9" spans="3:37" s="106" customFormat="1" ht="15.75" x14ac:dyDescent="0.2">
      <c r="C9" s="97">
        <v>10</v>
      </c>
      <c r="D9" s="96">
        <v>2742</v>
      </c>
      <c r="E9" s="98">
        <f>IF(D9&lt;&gt;"",IFERROR(VLOOKUP(D9,BoatRegister!F:H,2,FALSE),"NEW BOAT"),"")</f>
        <v>0</v>
      </c>
      <c r="F9" s="99" t="str">
        <f>IF(D9&lt;&gt;"",IFERROR(VLOOKUP($D9,BoatRegister!F:I,3,FALSE),"NEW BOAT"),"")</f>
        <v>Hobie Tiger 18</v>
      </c>
      <c r="G9" s="100">
        <f>IF(F9&lt;&gt;"",IFERROR(VLOOKUP($F9,BoatRegister!A:B,2,FALSE),50),"")</f>
        <v>1</v>
      </c>
      <c r="H9" s="100" t="str">
        <f>IF(SignOnSheet!F13&lt;&gt;"",IFERROR(VLOOKUP($F9,BoatRegister!A:D,3,FALSE),50),"")</f>
        <v>A</v>
      </c>
      <c r="I9" s="101">
        <f>IF(SignOnSheet!F13&lt;&gt;"",IFERROR(VLOOKUP($F9,BoatRegister!A:D,4,FALSE),50),"")</f>
        <v>4</v>
      </c>
      <c r="J9" s="99" t="str">
        <f>IF(D9&lt;&gt;"",IFERROR(CONCATENATE(VLOOKUP($D9,BoatRegister!F:M,8,FALSE)),"NEW HELM"),"")</f>
        <v>Roland van de Ven-Peter Scheren</v>
      </c>
      <c r="K9" s="102" t="str">
        <f>IF(D9&lt;&gt;"",IFERROR(CONCATENATE(VLOOKUP($D9,#REF!,6,FALSE)),"NEW BOAT"),"")</f>
        <v>NEW BOAT</v>
      </c>
      <c r="L9" s="108">
        <f ca="1">IF(L$4&lt;&gt;"",IF($D9&lt;&gt;"",IFERROR(VLOOKUP($D9,INDIRECT(CONCATENATE("Race",L$4,"!B:S")),12,FALSE),$U$22+1),""),"")</f>
        <v>6</v>
      </c>
      <c r="M9" s="108">
        <f ca="1">IF(M$4&lt;&gt;"",IF($D9&lt;&gt;"",IFERROR(VLOOKUP($D9,INDIRECT(CONCATENATE("Race",M$4,"!B:S")),12,FALSE),$U$22+1),""),"")</f>
        <v>6</v>
      </c>
      <c r="N9" s="108">
        <f ca="1">IF(N$4&lt;&gt;"",IF($D9&lt;&gt;"",IFERROR(VLOOKUP($D9,INDIRECT(CONCATENATE("Race",N$4,"!B:S")),12,FALSE),$U$22+1),""),"")</f>
        <v>5</v>
      </c>
      <c r="O9" s="108">
        <f ca="1">IF(O$4&lt;&gt;"",IF($D9&lt;&gt;"",IFERROR(VLOOKUP($D9,INDIRECT(CONCATENATE("Race",O$4,"!B:S")),12,FALSE),$U$22+1),""),"")</f>
        <v>6</v>
      </c>
      <c r="P9" s="108">
        <f ca="1">IF(P$4&lt;&gt;"",IF($D9&lt;&gt;"",IFERROR(VLOOKUP($D9,INDIRECT(CONCATENATE("Race",P$4,"!B:S")),12,FALSE),$U$22+1),""),"")</f>
        <v>5</v>
      </c>
      <c r="Q9" s="108">
        <f ca="1">IF(Q$4&lt;&gt;"",IF($D9&lt;&gt;"",IFERROR(VLOOKUP($D9,INDIRECT(CONCATENATE("Race",Q$4,"!B:S")),12,FALSE),$U$22+1),""),"")</f>
        <v>6</v>
      </c>
      <c r="R9" s="108">
        <f ca="1">IF(R$4&lt;&gt;"",IF($D9&lt;&gt;"",IFERROR(VLOOKUP($D9,INDIRECT(CONCATENATE("Race",R$4,"!B:S")),12,FALSE),$U$22+1),""),"")</f>
        <v>7</v>
      </c>
      <c r="S9" s="108">
        <f ca="1">IF(S$4&lt;&gt;"",IF($D9&lt;&gt;"",IFERROR(VLOOKUP($D9,INDIRECT(CONCATENATE("Race",S$4,"!B:S")),12,FALSE),$U$22+1),""),"")</f>
        <v>5</v>
      </c>
      <c r="T9" s="108">
        <f ca="1">IF(T$4&lt;&gt;"",IF($D9&lt;&gt;"",IFERROR(VLOOKUP($D9,INDIRECT(CONCATENATE("Race",T$4,"!B:S")),12,FALSE),$U$22+1),""),"")</f>
        <v>5</v>
      </c>
      <c r="U9" s="108">
        <f ca="1">IF(U$4&lt;&gt;"",IF($D9&lt;&gt;"",IFERROR(VLOOKUP($D9,INDIRECT(CONCATENATE("Race",U$4,"!B:S")),12,FALSE),$U$22+1),""),"")</f>
        <v>12</v>
      </c>
      <c r="V9" s="108">
        <f ca="1">IF(V$4&lt;&gt;"",IF($D9&lt;&gt;"",IFERROR(VLOOKUP($D9,INDIRECT(CONCATENATE("Race",V$4,"!B:S")),12,FALSE),$U$22+1),""),"")</f>
        <v>4</v>
      </c>
      <c r="W9" s="108">
        <f ca="1">IF(W$4&lt;&gt;"",IF($D9&lt;&gt;"",IFERROR(VLOOKUP($D9,INDIRECT(CONCATENATE("Race",W$4,"!B:S")),12,FALSE),$U$22+1),""),"")</f>
        <v>6</v>
      </c>
      <c r="X9" s="108">
        <f ca="1">IF(X$4&lt;&gt;"",IF($D9&lt;&gt;"",IFERROR(VLOOKUP($D9,INDIRECT(CONCATENATE("Race",X$4,"!B:S")),12,FALSE),$U$22+1),""),"")</f>
        <v>8</v>
      </c>
      <c r="Y9" s="108">
        <f ca="1">IF(Y$4&lt;&gt;"",IF($D9&lt;&gt;"",IFERROR(VLOOKUP($D9,INDIRECT(CONCATENATE("Race",Y$4,"!B:S")),12,FALSE),$U$22+1),""),"")</f>
        <v>6</v>
      </c>
      <c r="Z9" s="108" t="str">
        <f ca="1">IF(Z$4&lt;&gt;"",IF($D9&lt;&gt;"",IFERROR(VLOOKUP($D9,INDIRECT(CONCATENATE("Race",Z$4,"!B:S")),12,FALSE),$U$22+1),""),"")</f>
        <v/>
      </c>
      <c r="AA9" s="103">
        <f ca="1">IF(COUNT(L9:Z9)&gt;=1,SUM(AI9:AK9),"")</f>
        <v>-20</v>
      </c>
      <c r="AB9" s="104">
        <f ca="1">IF($D9&lt;&gt;"",SUM(L9:AA9),"")</f>
        <v>67</v>
      </c>
      <c r="AC9" s="105">
        <f ca="1">IFERROR(RANK(AB9,AB:AB,1),"")</f>
        <v>5</v>
      </c>
      <c r="AI9" s="106">
        <f t="shared" ca="1" si="0"/>
        <v>-12</v>
      </c>
      <c r="AJ9" s="106">
        <f t="shared" ca="1" si="1"/>
        <v>-8</v>
      </c>
      <c r="AK9" s="106">
        <f t="shared" ca="1" si="2"/>
        <v>0</v>
      </c>
    </row>
    <row r="10" spans="3:37" s="106" customFormat="1" ht="15.75" x14ac:dyDescent="0.2">
      <c r="C10" s="97">
        <v>23</v>
      </c>
      <c r="D10" s="96">
        <v>2749</v>
      </c>
      <c r="E10" s="98">
        <f>IF(D10&lt;&gt;"",IFERROR(VLOOKUP(D10,BoatRegister!F:H,2,FALSE),"NEW BOAT"),"")</f>
        <v>0</v>
      </c>
      <c r="F10" s="99" t="str">
        <f>IF(D10&lt;&gt;"",IFERROR(VLOOKUP($D10,BoatRegister!F:I,3,FALSE),"NEW BOAT"),"")</f>
        <v>Hobie Tiger 18</v>
      </c>
      <c r="G10" s="100">
        <f>IF(F10&lt;&gt;"",IFERROR(VLOOKUP($F10,BoatRegister!A:B,2,FALSE),50),"")</f>
        <v>1</v>
      </c>
      <c r="H10" s="100" t="s">
        <v>278</v>
      </c>
      <c r="I10" s="101">
        <v>4</v>
      </c>
      <c r="J10" s="99" t="str">
        <f>IF(D10&lt;&gt;"",IFERROR(CONCATENATE(VLOOKUP($D10,BoatRegister!F:M,8,FALSE)),"NEW HELM"),"")</f>
        <v>Tony Hughes-Richard Stanley</v>
      </c>
      <c r="K10" s="102" t="str">
        <f>IF(D10&lt;&gt;"",IFERROR(CONCATENATE(VLOOKUP($D10,#REF!,6,FALSE)),"NEW BOAT"),"")</f>
        <v>NEW BOAT</v>
      </c>
      <c r="L10" s="108">
        <f ca="1">IF(L$4&lt;&gt;"",IF($D10&lt;&gt;"",IFERROR(VLOOKUP($D10,INDIRECT(CONCATENATE("Race",L$4,"!B:S")),12,FALSE),$U$22+1),""),"")</f>
        <v>4</v>
      </c>
      <c r="M10" s="108">
        <f ca="1">IF(M$4&lt;&gt;"",IF($D10&lt;&gt;"",IFERROR(VLOOKUP($D10,INDIRECT(CONCATENATE("Race",M$4,"!B:S")),12,FALSE),$U$22+1),""),"")</f>
        <v>3</v>
      </c>
      <c r="N10" s="108">
        <f ca="1">IF(N$4&lt;&gt;"",IF($D10&lt;&gt;"",IFERROR(VLOOKUP($D10,INDIRECT(CONCATENATE("Race",N$4,"!B:S")),12,FALSE),$U$22+1),""),"")</f>
        <v>2</v>
      </c>
      <c r="O10" s="108">
        <f ca="1">IF(O$4&lt;&gt;"",IF($D10&lt;&gt;"",IFERROR(VLOOKUP($D10,INDIRECT(CONCATENATE("Race",O$4,"!B:S")),12,FALSE),$U$22+1),""),"")</f>
        <v>2</v>
      </c>
      <c r="P10" s="108">
        <f ca="1">IF(P$4&lt;&gt;"",IF($D10&lt;&gt;"",IFERROR(VLOOKUP($D10,INDIRECT(CONCATENATE("Race",P$4,"!B:S")),12,FALSE),$U$22+1),""),"")</f>
        <v>8</v>
      </c>
      <c r="Q10" s="108">
        <f ca="1">IF(Q$4&lt;&gt;"",IF($D10&lt;&gt;"",IFERROR(VLOOKUP($D10,INDIRECT(CONCATENATE("Race",Q$4,"!B:S")),12,FALSE),$U$22+1),""),"")</f>
        <v>4</v>
      </c>
      <c r="R10" s="108">
        <f ca="1">IF(R$4&lt;&gt;"",IF($D10&lt;&gt;"",IFERROR(VLOOKUP($D10,INDIRECT(CONCATENATE("Race",R$4,"!B:S")),12,FALSE),$U$22+1),""),"")</f>
        <v>3</v>
      </c>
      <c r="S10" s="108">
        <f ca="1">IF(S$4&lt;&gt;"",IF($D10&lt;&gt;"",IFERROR(VLOOKUP($D10,INDIRECT(CONCATENATE("Race",S$4,"!B:S")),12,FALSE),$U$22+1),""),"")</f>
        <v>3</v>
      </c>
      <c r="T10" s="108">
        <f ca="1">IF(T$4&lt;&gt;"",IF($D10&lt;&gt;"",IFERROR(VLOOKUP($D10,INDIRECT(CONCATENATE("Race",T$4,"!B:S")),12,FALSE),$U$22+1),""),"")</f>
        <v>12</v>
      </c>
      <c r="U10" s="108">
        <f ca="1">IF(U$4&lt;&gt;"",IF($D10&lt;&gt;"",IFERROR(VLOOKUP($D10,INDIRECT(CONCATENATE("Race",U$4,"!B:S")),12,FALSE),$U$22+1),""),"")</f>
        <v>12</v>
      </c>
      <c r="V10" s="108">
        <f ca="1">IF(V$4&lt;&gt;"",IF($D10&lt;&gt;"",IFERROR(VLOOKUP($D10,INDIRECT(CONCATENATE("Race",V$4,"!B:S")),12,FALSE),$U$22+1),""),"")</f>
        <v>12</v>
      </c>
      <c r="W10" s="108">
        <f ca="1">IF(W$4&lt;&gt;"",IF($D10&lt;&gt;"",IFERROR(VLOOKUP($D10,INDIRECT(CONCATENATE("Race",W$4,"!B:S")),12,FALSE),$U$22+1),""),"")</f>
        <v>12</v>
      </c>
      <c r="X10" s="108">
        <f ca="1">IF(X$4&lt;&gt;"",IF($D10&lt;&gt;"",IFERROR(VLOOKUP($D10,INDIRECT(CONCATENATE("Race",X$4,"!B:S")),12,FALSE),$U$22+1),""),"")</f>
        <v>12</v>
      </c>
      <c r="Y10" s="108">
        <f ca="1">IF(Y$4&lt;&gt;"",IF($D10&lt;&gt;"",IFERROR(VLOOKUP($D10,INDIRECT(CONCATENATE("Race",Y$4,"!B:S")),12,FALSE),$U$22+1),""),"")</f>
        <v>12</v>
      </c>
      <c r="Z10" s="108" t="str">
        <f ca="1">IF(Z$4&lt;&gt;"",IF($D10&lt;&gt;"",IFERROR(VLOOKUP($D10,INDIRECT(CONCATENATE("Race",Z$4,"!B:S")),12,FALSE),$U$22+1),""),"")</f>
        <v/>
      </c>
      <c r="AA10" s="103">
        <f ca="1">IF(COUNT(L10:Z10)&gt;=1,SUM(AI10:AK10),"")</f>
        <v>-24</v>
      </c>
      <c r="AB10" s="104">
        <f ca="1">IF($D10&lt;&gt;"",SUM(L10:AA10),"")</f>
        <v>77</v>
      </c>
      <c r="AC10" s="105">
        <f ca="1">IFERROR(RANK(AB10,AB:AB,1),"")</f>
        <v>6</v>
      </c>
      <c r="AI10" s="106">
        <f t="shared" ca="1" si="0"/>
        <v>-12</v>
      </c>
      <c r="AJ10" s="106">
        <f t="shared" ca="1" si="1"/>
        <v>-12</v>
      </c>
      <c r="AK10" s="106">
        <f t="shared" ca="1" si="2"/>
        <v>0</v>
      </c>
    </row>
    <row r="11" spans="3:37" s="106" customFormat="1" ht="15.75" x14ac:dyDescent="0.2">
      <c r="C11" s="97">
        <v>20</v>
      </c>
      <c r="D11" s="96">
        <v>2657</v>
      </c>
      <c r="E11" s="98">
        <f>IF(D11&lt;&gt;"",IFERROR(VLOOKUP(D11,BoatRegister!F:H,2,FALSE),"NEW BOAT"),"")</f>
        <v>0</v>
      </c>
      <c r="F11" s="99" t="str">
        <f>IF(D11&lt;&gt;"",IFERROR(VLOOKUP($D11,BoatRegister!F:I,3,FALSE),"NEW BOAT"),"")</f>
        <v>Hobie Tiger 18</v>
      </c>
      <c r="G11" s="100">
        <f>IF(F11&lt;&gt;"",IFERROR(VLOOKUP($F11,BoatRegister!A:B,2,FALSE),50),"")</f>
        <v>1</v>
      </c>
      <c r="H11" s="100" t="str">
        <f>IF(SignOnSheet!F11&lt;&gt;"",IFERROR(VLOOKUP($F11,BoatRegister!A:D,3,FALSE),50),"")</f>
        <v>A</v>
      </c>
      <c r="I11" s="101">
        <f>IF(SignOnSheet!F11&lt;&gt;"",IFERROR(VLOOKUP($F11,BoatRegister!A:D,4,FALSE),50),"")</f>
        <v>4</v>
      </c>
      <c r="J11" s="99" t="str">
        <f>IF(D11&lt;&gt;"",IFERROR(CONCATENATE(VLOOKUP($D11,BoatRegister!F:M,8,FALSE)),"NEW HELM"),"")</f>
        <v>Nick Zervos-Christian Ponnotti</v>
      </c>
      <c r="K11" s="102" t="str">
        <f>IF(D11&lt;&gt;"",IFERROR(CONCATENATE(VLOOKUP($D11,#REF!,6,FALSE)),"NEW BOAT"),"")</f>
        <v>NEW BOAT</v>
      </c>
      <c r="L11" s="108">
        <f ca="1">IF(L$4&lt;&gt;"",IF($D11&lt;&gt;"",IFERROR(VLOOKUP($D11,INDIRECT(CONCATENATE("Race",L$4,"!B:S")),12,FALSE),$U$22+1),""),"")</f>
        <v>7</v>
      </c>
      <c r="M11" s="108">
        <f ca="1">IF(M$4&lt;&gt;"",IF($D11&lt;&gt;"",IFERROR(VLOOKUP($D11,INDIRECT(CONCATENATE("Race",M$4,"!B:S")),12,FALSE),$U$22+1),""),"")</f>
        <v>8</v>
      </c>
      <c r="N11" s="108">
        <f ca="1">IF(N$4&lt;&gt;"",IF($D11&lt;&gt;"",IFERROR(VLOOKUP($D11,INDIRECT(CONCATENATE("Race",N$4,"!B:S")),12,FALSE),$U$22+1),""),"")</f>
        <v>6</v>
      </c>
      <c r="O11" s="108">
        <f ca="1">IF(O$4&lt;&gt;"",IF($D11&lt;&gt;"",IFERROR(VLOOKUP($D11,INDIRECT(CONCATENATE("Race",O$4,"!B:S")),12,FALSE),$U$22+1),""),"")</f>
        <v>5</v>
      </c>
      <c r="P11" s="108">
        <f ca="1">IF(P$4&lt;&gt;"",IF($D11&lt;&gt;"",IFERROR(VLOOKUP($D11,INDIRECT(CONCATENATE("Race",P$4,"!B:S")),12,FALSE),$U$22+1),""),"")</f>
        <v>10</v>
      </c>
      <c r="Q11" s="108">
        <f ca="1">IF(Q$4&lt;&gt;"",IF($D11&lt;&gt;"",IFERROR(VLOOKUP($D11,INDIRECT(CONCATENATE("Race",Q$4,"!B:S")),12,FALSE),$U$22+1),""),"")</f>
        <v>8</v>
      </c>
      <c r="R11" s="108">
        <f ca="1">IF(R$4&lt;&gt;"",IF($D11&lt;&gt;"",IFERROR(VLOOKUP($D11,INDIRECT(CONCATENATE("Race",R$4,"!B:S")),12,FALSE),$U$22+1),""),"")</f>
        <v>6</v>
      </c>
      <c r="S11" s="108">
        <f ca="1">IF(S$4&lt;&gt;"",IF($D11&lt;&gt;"",IFERROR(VLOOKUP($D11,INDIRECT(CONCATENATE("Race",S$4,"!B:S")),12,FALSE),$U$22+1),""),"")</f>
        <v>7</v>
      </c>
      <c r="T11" s="108">
        <f ca="1">IF(T$4&lt;&gt;"",IF($D11&lt;&gt;"",IFERROR(VLOOKUP($D11,INDIRECT(CONCATENATE("Race",T$4,"!B:S")),12,FALSE),$U$22+1),""),"")</f>
        <v>7</v>
      </c>
      <c r="U11" s="108">
        <f ca="1">IF(U$4&lt;&gt;"",IF($D11&lt;&gt;"",IFERROR(VLOOKUP($D11,INDIRECT(CONCATENATE("Race",U$4,"!B:S")),12,FALSE),$U$22+1),""),"")</f>
        <v>5</v>
      </c>
      <c r="V11" s="108">
        <f ca="1">IF(V$4&lt;&gt;"",IF($D11&lt;&gt;"",IFERROR(VLOOKUP($D11,INDIRECT(CONCATENATE("Race",V$4,"!B:S")),12,FALSE),$U$22+1),""),"")</f>
        <v>5</v>
      </c>
      <c r="W11" s="108">
        <f ca="1">IF(W$4&lt;&gt;"",IF($D11&lt;&gt;"",IFERROR(VLOOKUP($D11,INDIRECT(CONCATENATE("Race",W$4,"!B:S")),12,FALSE),$U$22+1),""),"")</f>
        <v>12</v>
      </c>
      <c r="X11" s="108">
        <f ca="1">IF(X$4&lt;&gt;"",IF($D11&lt;&gt;"",IFERROR(VLOOKUP($D11,INDIRECT(CONCATENATE("Race",X$4,"!B:S")),12,FALSE),$U$22+1),""),"")</f>
        <v>12</v>
      </c>
      <c r="Y11" s="108">
        <f ca="1">IF(Y$4&lt;&gt;"",IF($D11&lt;&gt;"",IFERROR(VLOOKUP($D11,INDIRECT(CONCATENATE("Race",Y$4,"!B:S")),12,FALSE),$U$22+1),""),"")</f>
        <v>12</v>
      </c>
      <c r="Z11" s="108" t="str">
        <f ca="1">IF(Z$4&lt;&gt;"",IF($D11&lt;&gt;"",IFERROR(VLOOKUP($D11,INDIRECT(CONCATENATE("Race",Z$4,"!B:S")),12,FALSE),$U$22+1),""),"")</f>
        <v/>
      </c>
      <c r="AA11" s="103">
        <f ca="1">IF(COUNT(L11:Z11)&gt;=1,SUM(AI11:AK11),"")</f>
        <v>-24</v>
      </c>
      <c r="AB11" s="104">
        <f ca="1">IF($D11&lt;&gt;"",SUM(L11:AA11),"")</f>
        <v>86</v>
      </c>
      <c r="AC11" s="105">
        <f ca="1">IFERROR(RANK(AB11,AB:AB,1),"")</f>
        <v>7</v>
      </c>
      <c r="AI11" s="106">
        <f t="shared" ca="1" si="0"/>
        <v>-12</v>
      </c>
      <c r="AJ11" s="106">
        <f t="shared" ca="1" si="1"/>
        <v>-12</v>
      </c>
      <c r="AK11" s="106">
        <f t="shared" ca="1" si="2"/>
        <v>0</v>
      </c>
    </row>
    <row r="12" spans="3:37" s="106" customFormat="1" ht="15.75" x14ac:dyDescent="0.2">
      <c r="C12" s="97">
        <v>18</v>
      </c>
      <c r="D12" s="96">
        <v>1659</v>
      </c>
      <c r="E12" s="98">
        <f>IF(D12&lt;&gt;"",IFERROR(VLOOKUP(D12,BoatRegister!F:H,2,FALSE),"NEW BOAT"),"")</f>
        <v>0</v>
      </c>
      <c r="F12" s="99" t="str">
        <f>IF(D12&lt;&gt;"",IFERROR(VLOOKUP($D12,BoatRegister!F:I,3,FALSE),"NEW BOAT"),"")</f>
        <v>Nacra F18 Infusion</v>
      </c>
      <c r="G12" s="100">
        <f>IF(F12&lt;&gt;"",IFERROR(VLOOKUP($F12,BoatRegister!A:B,2,FALSE),50),"")</f>
        <v>1</v>
      </c>
      <c r="H12" s="100" t="s">
        <v>278</v>
      </c>
      <c r="I12" s="101">
        <v>4</v>
      </c>
      <c r="J12" s="99" t="str">
        <f>IF(D12&lt;&gt;"",IFERROR(CONCATENATE(VLOOKUP($D12,BoatRegister!F:M,8,FALSE)),"NEW HELM"),"")</f>
        <v>Michael Sulzer-Andreas Schmidt</v>
      </c>
      <c r="K12" s="102" t="str">
        <f>IF(D12&lt;&gt;"",IFERROR(CONCATENATE(VLOOKUP($D12,#REF!,6,FALSE)),"NEW BOAT"),"")</f>
        <v>NEW BOAT</v>
      </c>
      <c r="L12" s="108">
        <f ca="1">IF(L$4&lt;&gt;"",IF($D12&lt;&gt;"",IFERROR(VLOOKUP($D12,INDIRECT(CONCATENATE("Race",L$4,"!B:S")),12,FALSE),$U$22+1),""),"")</f>
        <v>12</v>
      </c>
      <c r="M12" s="108">
        <f ca="1">IF(M$4&lt;&gt;"",IF($D12&lt;&gt;"",IFERROR(VLOOKUP($D12,INDIRECT(CONCATENATE("Race",M$4,"!B:S")),12,FALSE),$U$22+1),""),"")</f>
        <v>12</v>
      </c>
      <c r="N12" s="108">
        <f ca="1">IF(N$4&lt;&gt;"",IF($D12&lt;&gt;"",IFERROR(VLOOKUP($D12,INDIRECT(CONCATENATE("Race",N$4,"!B:S")),12,FALSE),$U$22+1),""),"")</f>
        <v>9</v>
      </c>
      <c r="O12" s="108">
        <f ca="1">IF(O$4&lt;&gt;"",IF($D12&lt;&gt;"",IFERROR(VLOOKUP($D12,INDIRECT(CONCATENATE("Race",O$4,"!B:S")),12,FALSE),$U$22+1),""),"")</f>
        <v>9</v>
      </c>
      <c r="P12" s="108">
        <f ca="1">IF(P$4&lt;&gt;"",IF($D12&lt;&gt;"",IFERROR(VLOOKUP($D12,INDIRECT(CONCATENATE("Race",P$4,"!B:S")),12,FALSE),$U$22+1),""),"")</f>
        <v>6</v>
      </c>
      <c r="Q12" s="108">
        <f ca="1">IF(Q$4&lt;&gt;"",IF($D12&lt;&gt;"",IFERROR(VLOOKUP($D12,INDIRECT(CONCATENATE("Race",Q$4,"!B:S")),12,FALSE),$U$22+1),""),"")</f>
        <v>10</v>
      </c>
      <c r="R12" s="108">
        <f ca="1">IF(R$4&lt;&gt;"",IF($D12&lt;&gt;"",IFERROR(VLOOKUP($D12,INDIRECT(CONCATENATE("Race",R$4,"!B:S")),12,FALSE),$U$22+1),""),"")</f>
        <v>10</v>
      </c>
      <c r="S12" s="108">
        <f ca="1">IF(S$4&lt;&gt;"",IF($D12&lt;&gt;"",IFERROR(VLOOKUP($D12,INDIRECT(CONCATENATE("Race",S$4,"!B:S")),12,FALSE),$U$22+1),""),"")</f>
        <v>6</v>
      </c>
      <c r="T12" s="108">
        <f ca="1">IF(T$4&lt;&gt;"",IF($D12&lt;&gt;"",IFERROR(VLOOKUP($D12,INDIRECT(CONCATENATE("Race",T$4,"!B:S")),12,FALSE),$U$22+1),""),"")</f>
        <v>6</v>
      </c>
      <c r="U12" s="108">
        <f ca="1">IF(U$4&lt;&gt;"",IF($D12&lt;&gt;"",IFERROR(VLOOKUP($D12,INDIRECT(CONCATENATE("Race",U$4,"!B:S")),12,FALSE),$U$22+1),""),"")</f>
        <v>6</v>
      </c>
      <c r="V12" s="108">
        <f ca="1">IF(V$4&lt;&gt;"",IF($D12&lt;&gt;"",IFERROR(VLOOKUP($D12,INDIRECT(CONCATENATE("Race",V$4,"!B:S")),12,FALSE),$U$22+1),""),"")</f>
        <v>8</v>
      </c>
      <c r="W12" s="108">
        <f ca="1">IF(W$4&lt;&gt;"",IF($D12&lt;&gt;"",IFERROR(VLOOKUP($D12,INDIRECT(CONCATENATE("Race",W$4,"!B:S")),12,FALSE),$U$22+1),""),"")</f>
        <v>8</v>
      </c>
      <c r="X12" s="108">
        <f ca="1">IF(X$4&lt;&gt;"",IF($D12&lt;&gt;"",IFERROR(VLOOKUP($D12,INDIRECT(CONCATENATE("Race",X$4,"!B:S")),12,FALSE),$U$22+1),""),"")</f>
        <v>5</v>
      </c>
      <c r="Y12" s="108">
        <f ca="1">IF(Y$4&lt;&gt;"",IF($D12&lt;&gt;"",IFERROR(VLOOKUP($D12,INDIRECT(CONCATENATE("Race",Y$4,"!B:S")),12,FALSE),$U$22+1),""),"")</f>
        <v>5</v>
      </c>
      <c r="Z12" s="108" t="str">
        <f ca="1">IF(Z$4&lt;&gt;"",IF($D12&lt;&gt;"",IFERROR(VLOOKUP($D12,INDIRECT(CONCATENATE("Race",Z$4,"!B:S")),12,FALSE),$U$22+1),""),"")</f>
        <v/>
      </c>
      <c r="AA12" s="103">
        <f ca="1">IF(COUNT(L12:Z12)&gt;=1,SUM(AI12:AK12),"")</f>
        <v>-24</v>
      </c>
      <c r="AB12" s="104">
        <f ca="1">IF($D12&lt;&gt;"",SUM(L12:AA12),"")</f>
        <v>88</v>
      </c>
      <c r="AC12" s="105">
        <f ca="1">IFERROR(RANK(AB12,AB:AB,1),"")</f>
        <v>8</v>
      </c>
      <c r="AI12" s="106">
        <f t="shared" ca="1" si="0"/>
        <v>-12</v>
      </c>
      <c r="AJ12" s="106">
        <f t="shared" ca="1" si="1"/>
        <v>-12</v>
      </c>
      <c r="AK12" s="106">
        <f t="shared" ca="1" si="2"/>
        <v>0</v>
      </c>
    </row>
    <row r="13" spans="3:37" s="106" customFormat="1" ht="15.75" x14ac:dyDescent="0.2">
      <c r="C13" s="97">
        <v>25</v>
      </c>
      <c r="D13" s="96">
        <v>2471</v>
      </c>
      <c r="E13" s="98">
        <f>IF(D13&lt;&gt;"",IFERROR(VLOOKUP(D13,BoatRegister!F:H,2,FALSE),"NEW BOAT"),"")</f>
        <v>0</v>
      </c>
      <c r="F13" s="99" t="str">
        <f>IF(D13&lt;&gt;"",IFERROR(VLOOKUP($D13,BoatRegister!F:I,3,FALSE),"NEW BOAT"),"")</f>
        <v>Hobie Tiger 18</v>
      </c>
      <c r="G13" s="100">
        <f>IF(F13&lt;&gt;"",IFERROR(VLOOKUP($F13,BoatRegister!A:B,2,FALSE),50),"")</f>
        <v>1</v>
      </c>
      <c r="H13" s="100" t="s">
        <v>278</v>
      </c>
      <c r="I13" s="101">
        <v>4</v>
      </c>
      <c r="J13" s="99" t="str">
        <f>IF(D13&lt;&gt;"",IFERROR(CONCATENATE(VLOOKUP($D13,BoatRegister!F:M,8,FALSE)),"NEW HELM"),"")</f>
        <v>Mark Henderson-Shane Rumbold</v>
      </c>
      <c r="K13" s="102" t="str">
        <f>IF(D13&lt;&gt;"",IFERROR(CONCATENATE(VLOOKUP($D13,#REF!,6,FALSE)),"NEW BOAT"),"")</f>
        <v>NEW BOAT</v>
      </c>
      <c r="L13" s="108">
        <f ca="1">IF(L$4&lt;&gt;"",IF($D13&lt;&gt;"",IFERROR(VLOOKUP($D13,INDIRECT(CONCATENATE("Race",L$4,"!B:S")),12,FALSE),$U$22+1),""),"")</f>
        <v>9</v>
      </c>
      <c r="M13" s="108">
        <f ca="1">IF(M$4&lt;&gt;"",IF($D13&lt;&gt;"",IFERROR(VLOOKUP($D13,INDIRECT(CONCATENATE("Race",M$4,"!B:S")),12,FALSE),$U$22+1),""),"")</f>
        <v>7</v>
      </c>
      <c r="N13" s="108">
        <f ca="1">IF(N$4&lt;&gt;"",IF($D13&lt;&gt;"",IFERROR(VLOOKUP($D13,INDIRECT(CONCATENATE("Race",N$4,"!B:S")),12,FALSE),$U$22+1),""),"")</f>
        <v>8</v>
      </c>
      <c r="O13" s="108">
        <f ca="1">IF(O$4&lt;&gt;"",IF($D13&lt;&gt;"",IFERROR(VLOOKUP($D13,INDIRECT(CONCATENATE("Race",O$4,"!B:S")),12,FALSE),$U$22+1),""),"")</f>
        <v>8</v>
      </c>
      <c r="P13" s="108">
        <f ca="1">IF(P$4&lt;&gt;"",IF($D13&lt;&gt;"",IFERROR(VLOOKUP($D13,INDIRECT(CONCATENATE("Race",P$4,"!B:S")),12,FALSE),$U$22+1),""),"")</f>
        <v>9</v>
      </c>
      <c r="Q13" s="108">
        <f ca="1">IF(Q$4&lt;&gt;"",IF($D13&lt;&gt;"",IFERROR(VLOOKUP($D13,INDIRECT(CONCATENATE("Race",Q$4,"!B:S")),12,FALSE),$U$22+1),""),"")</f>
        <v>9</v>
      </c>
      <c r="R13" s="108">
        <f ca="1">IF(R$4&lt;&gt;"",IF($D13&lt;&gt;"",IFERROR(VLOOKUP($D13,INDIRECT(CONCATENATE("Race",R$4,"!B:S")),12,FALSE),$U$22+1),""),"")</f>
        <v>9</v>
      </c>
      <c r="S13" s="108">
        <f ca="1">IF(S$4&lt;&gt;"",IF($D13&lt;&gt;"",IFERROR(VLOOKUP($D13,INDIRECT(CONCATENATE("Race",S$4,"!B:S")),12,FALSE),$U$22+1),""),"")</f>
        <v>8</v>
      </c>
      <c r="T13" s="108">
        <f ca="1">IF(T$4&lt;&gt;"",IF($D13&lt;&gt;"",IFERROR(VLOOKUP($D13,INDIRECT(CONCATENATE("Race",T$4,"!B:S")),12,FALSE),$U$22+1),""),"")</f>
        <v>12</v>
      </c>
      <c r="U13" s="108">
        <f ca="1">IF(U$4&lt;&gt;"",IF($D13&lt;&gt;"",IFERROR(VLOOKUP($D13,INDIRECT(CONCATENATE("Race",U$4,"!B:S")),12,FALSE),$U$22+1),""),"")</f>
        <v>12</v>
      </c>
      <c r="V13" s="108">
        <f ca="1">IF(V$4&lt;&gt;"",IF($D13&lt;&gt;"",IFERROR(VLOOKUP($D13,INDIRECT(CONCATENATE("Race",V$4,"!B:S")),12,FALSE),$U$22+1),""),"")</f>
        <v>6</v>
      </c>
      <c r="W13" s="108">
        <f ca="1">IF(W$4&lt;&gt;"",IF($D13&lt;&gt;"",IFERROR(VLOOKUP($D13,INDIRECT(CONCATENATE("Race",W$4,"!B:S")),12,FALSE),$U$22+1),""),"")</f>
        <v>7</v>
      </c>
      <c r="X13" s="108">
        <f ca="1">IF(X$4&lt;&gt;"",IF($D13&lt;&gt;"",IFERROR(VLOOKUP($D13,INDIRECT(CONCATENATE("Race",X$4,"!B:S")),12,FALSE),$U$22+1),""),"")</f>
        <v>7</v>
      </c>
      <c r="Y13" s="108">
        <f ca="1">IF(Y$4&lt;&gt;"",IF($D13&lt;&gt;"",IFERROR(VLOOKUP($D13,INDIRECT(CONCATENATE("Race",Y$4,"!B:S")),12,FALSE),$U$22+1),""),"")</f>
        <v>8</v>
      </c>
      <c r="Z13" s="108" t="str">
        <f ca="1">IF(Z$4&lt;&gt;"",IF($D13&lt;&gt;"",IFERROR(VLOOKUP($D13,INDIRECT(CONCATENATE("Race",Z$4,"!B:S")),12,FALSE),$U$22+1),""),"")</f>
        <v/>
      </c>
      <c r="AA13" s="103">
        <f ca="1">IF(COUNT(L13:Z13)&gt;=1,SUM(AI13:AK13),"")</f>
        <v>-24</v>
      </c>
      <c r="AB13" s="104">
        <f ca="1">IF($D13&lt;&gt;"",SUM(L13:AA13),"")</f>
        <v>95</v>
      </c>
      <c r="AC13" s="105">
        <f ca="1">IFERROR(RANK(AB13,AB:AB,1),"")</f>
        <v>9</v>
      </c>
      <c r="AI13" s="106">
        <f t="shared" ca="1" si="0"/>
        <v>-12</v>
      </c>
      <c r="AJ13" s="106">
        <f t="shared" ca="1" si="1"/>
        <v>-12</v>
      </c>
      <c r="AK13" s="106">
        <f t="shared" ca="1" si="2"/>
        <v>0</v>
      </c>
    </row>
    <row r="14" spans="3:37" s="106" customFormat="1" ht="15.75" x14ac:dyDescent="0.2">
      <c r="C14" s="97">
        <v>26</v>
      </c>
      <c r="D14" s="96">
        <v>2751</v>
      </c>
      <c r="E14" s="98">
        <f>IF(D14&lt;&gt;"",IFERROR(VLOOKUP(D14,BoatRegister!F:H,2,FALSE),"NEW BOAT"),"")</f>
        <v>0</v>
      </c>
      <c r="F14" s="99" t="str">
        <f>IF(D14&lt;&gt;"",IFERROR(VLOOKUP($D14,BoatRegister!F:I,3,FALSE),"NEW BOAT"),"")</f>
        <v>Hobie Tiger 18</v>
      </c>
      <c r="G14" s="100">
        <f>IF(F14&lt;&gt;"",IFERROR(VLOOKUP($F14,BoatRegister!A:B,2,FALSE),50),"")</f>
        <v>1</v>
      </c>
      <c r="H14" s="100" t="s">
        <v>278</v>
      </c>
      <c r="I14" s="101">
        <v>4</v>
      </c>
      <c r="J14" s="99" t="s">
        <v>439</v>
      </c>
      <c r="K14" s="102" t="str">
        <f>IF(D14&lt;&gt;"",IFERROR(CONCATENATE(VLOOKUP($D14,#REF!,6,FALSE)),"NEW BOAT"),"")</f>
        <v>NEW BOAT</v>
      </c>
      <c r="L14" s="108">
        <f ca="1">IF(L$4&lt;&gt;"",IF($D14&lt;&gt;"",IFERROR(VLOOKUP($D14,INDIRECT(CONCATENATE("Race",L$4,"!B:S")),12,FALSE),$U$22+1),""),"")</f>
        <v>12</v>
      </c>
      <c r="M14" s="108">
        <f ca="1">IF(M$4&lt;&gt;"",IF($D14&lt;&gt;"",IFERROR(VLOOKUP($D14,INDIRECT(CONCATENATE("Race",M$4,"!B:S")),12,FALSE),$U$22+1),""),"")</f>
        <v>12</v>
      </c>
      <c r="N14" s="108">
        <f ca="1">IF(N$4&lt;&gt;"",IF($D14&lt;&gt;"",IFERROR(VLOOKUP($D14,INDIRECT(CONCATENATE("Race",N$4,"!B:S")),12,FALSE),$U$22+1),""),"")</f>
        <v>7</v>
      </c>
      <c r="O14" s="108">
        <f ca="1">IF(O$4&lt;&gt;"",IF($D14&lt;&gt;"",IFERROR(VLOOKUP($D14,INDIRECT(CONCATENATE("Race",O$4,"!B:S")),12,FALSE),$U$22+1),""),"")</f>
        <v>7</v>
      </c>
      <c r="P14" s="108">
        <f ca="1">IF(P$4&lt;&gt;"",IF($D14&lt;&gt;"",IFERROR(VLOOKUP($D14,INDIRECT(CONCATENATE("Race",P$4,"!B:S")),12,FALSE),$U$22+1),""),"")</f>
        <v>11</v>
      </c>
      <c r="Q14" s="108">
        <f ca="1">IF(Q$4&lt;&gt;"",IF($D14&lt;&gt;"",IFERROR(VLOOKUP($D14,INDIRECT(CONCATENATE("Race",Q$4,"!B:S")),12,FALSE),$U$22+1),""),"")</f>
        <v>7</v>
      </c>
      <c r="R14" s="108">
        <f ca="1">IF(R$4&lt;&gt;"",IF($D14&lt;&gt;"",IFERROR(VLOOKUP($D14,INDIRECT(CONCATENATE("Race",R$4,"!B:S")),12,FALSE),$U$22+1),""),"")</f>
        <v>8</v>
      </c>
      <c r="S14" s="108">
        <f ca="1">IF(S$4&lt;&gt;"",IF($D14&lt;&gt;"",IFERROR(VLOOKUP($D14,INDIRECT(CONCATENATE("Race",S$4,"!B:S")),12,FALSE),$U$22+1),""),"")</f>
        <v>12</v>
      </c>
      <c r="T14" s="108">
        <f ca="1">IF(T$4&lt;&gt;"",IF($D14&lt;&gt;"",IFERROR(VLOOKUP($D14,INDIRECT(CONCATENATE("Race",T$4,"!B:S")),12,FALSE),$U$22+1),""),"")</f>
        <v>8</v>
      </c>
      <c r="U14" s="108">
        <f ca="1">IF(U$4&lt;&gt;"",IF($D14&lt;&gt;"",IFERROR(VLOOKUP($D14,INDIRECT(CONCATENATE("Race",U$4,"!B:S")),12,FALSE),$U$22+1),""),"")</f>
        <v>12</v>
      </c>
      <c r="V14" s="108">
        <f ca="1">IF(V$4&lt;&gt;"",IF($D14&lt;&gt;"",IFERROR(VLOOKUP($D14,INDIRECT(CONCATENATE("Race",V$4,"!B:S")),12,FALSE),$U$22+1),""),"")</f>
        <v>7</v>
      </c>
      <c r="W14" s="108">
        <f ca="1">IF(W$4&lt;&gt;"",IF($D14&lt;&gt;"",IFERROR(VLOOKUP($D14,INDIRECT(CONCATENATE("Race",W$4,"!B:S")),12,FALSE),$U$22+1),""),"")</f>
        <v>5</v>
      </c>
      <c r="X14" s="108">
        <f ca="1">IF(X$4&lt;&gt;"",IF($D14&lt;&gt;"",IFERROR(VLOOKUP($D14,INDIRECT(CONCATENATE("Race",X$4,"!B:S")),12,FALSE),$U$22+1),""),"")</f>
        <v>6</v>
      </c>
      <c r="Y14" s="108">
        <f ca="1">IF(Y$4&lt;&gt;"",IF($D14&lt;&gt;"",IFERROR(VLOOKUP($D14,INDIRECT(CONCATENATE("Race",Y$4,"!B:S")),12,FALSE),$U$22+1),""),"")</f>
        <v>7</v>
      </c>
      <c r="Z14" s="108" t="str">
        <f ca="1">IF(Z$4&lt;&gt;"",IF($D14&lt;&gt;"",IFERROR(VLOOKUP($D14,INDIRECT(CONCATENATE("Race",Z$4,"!B:S")),12,FALSE),$U$22+1),""),"")</f>
        <v/>
      </c>
      <c r="AA14" s="103">
        <f ca="1">IF(COUNT(L14:Z14)&gt;=1,SUM(AI14:AK14),"")</f>
        <v>-24</v>
      </c>
      <c r="AB14" s="104">
        <f ca="1">IF($D14&lt;&gt;"",SUM(L14:AA14),"")</f>
        <v>97</v>
      </c>
      <c r="AC14" s="105">
        <f ca="1">IFERROR(RANK(AB14,AB:AB,1),"")</f>
        <v>10</v>
      </c>
      <c r="AI14" s="106">
        <f t="shared" ca="1" si="0"/>
        <v>-12</v>
      </c>
      <c r="AJ14" s="106">
        <f t="shared" ca="1" si="1"/>
        <v>-12</v>
      </c>
      <c r="AK14" s="106">
        <f t="shared" ca="1" si="2"/>
        <v>0</v>
      </c>
    </row>
    <row r="15" spans="3:37" s="106" customFormat="1" ht="15.75" x14ac:dyDescent="0.2">
      <c r="C15" s="97">
        <v>29</v>
      </c>
      <c r="D15" s="96">
        <v>2126</v>
      </c>
      <c r="E15" s="98">
        <f>IF(D15&lt;&gt;"",IFERROR(VLOOKUP(D15,BoatRegister!F:H,2,FALSE),"NEW BOAT"),"")</f>
        <v>0</v>
      </c>
      <c r="F15" s="99" t="str">
        <f>IF(D15&lt;&gt;"",IFERROR(VLOOKUP($D15,BoatRegister!F:I,3,FALSE),"NEW BOAT"),"")</f>
        <v>Hobie Tiger 18</v>
      </c>
      <c r="G15" s="100">
        <f>IF(F15&lt;&gt;"",IFERROR(VLOOKUP($F15,BoatRegister!A:B,2,FALSE),50),"")</f>
        <v>1</v>
      </c>
      <c r="H15" s="100" t="s">
        <v>278</v>
      </c>
      <c r="I15" s="101">
        <v>4</v>
      </c>
      <c r="J15" s="99" t="str">
        <f>IF(D15&lt;&gt;"",IFERROR(CONCATENATE(VLOOKUP($D15,BoatRegister!F:M,8,FALSE)),"NEW HELM"),"")</f>
        <v>Tony Norris-Tina Plattner</v>
      </c>
      <c r="K15" s="102" t="str">
        <f>IF(D15&lt;&gt;"",IFERROR(CONCATENATE(VLOOKUP($D15,#REF!,6,FALSE)),"NEW BOAT"),"")</f>
        <v>NEW BOAT</v>
      </c>
      <c r="L15" s="108">
        <f ca="1">IF(L$4&lt;&gt;"",IF($D15&lt;&gt;"",IFERROR(VLOOKUP($D15,INDIRECT(CONCATENATE("Race",L$4,"!B:S")),12,FALSE),$U$22+1),""),"")</f>
        <v>8</v>
      </c>
      <c r="M15" s="108">
        <f ca="1">IF(M$4&lt;&gt;"",IF($D15&lt;&gt;"",IFERROR(VLOOKUP($D15,INDIRECT(CONCATENATE("Race",M$4,"!B:S")),12,FALSE),$U$22+1),""),"")</f>
        <v>9</v>
      </c>
      <c r="N15" s="108">
        <f ca="1">IF(N$4&lt;&gt;"",IF($D15&lt;&gt;"",IFERROR(VLOOKUP($D15,INDIRECT(CONCATENATE("Race",N$4,"!B:S")),12,FALSE),$U$22+1),""),"")</f>
        <v>12</v>
      </c>
      <c r="O15" s="108">
        <f ca="1">IF(O$4&lt;&gt;"",IF($D15&lt;&gt;"",IFERROR(VLOOKUP($D15,INDIRECT(CONCATENATE("Race",O$4,"!B:S")),12,FALSE),$U$22+1),""),"")</f>
        <v>12</v>
      </c>
      <c r="P15" s="108">
        <f ca="1">IF(P$4&lt;&gt;"",IF($D15&lt;&gt;"",IFERROR(VLOOKUP($D15,INDIRECT(CONCATENATE("Race",P$4,"!B:S")),12,FALSE),$U$22+1),""),"")</f>
        <v>7</v>
      </c>
      <c r="Q15" s="108">
        <f ca="1">IF(Q$4&lt;&gt;"",IF($D15&lt;&gt;"",IFERROR(VLOOKUP($D15,INDIRECT(CONCATENATE("Race",Q$4,"!B:S")),12,FALSE),$U$22+1),""),"")</f>
        <v>11</v>
      </c>
      <c r="R15" s="108">
        <f ca="1">IF(R$4&lt;&gt;"",IF($D15&lt;&gt;"",IFERROR(VLOOKUP($D15,INDIRECT(CONCATENATE("Race",R$4,"!B:S")),12,FALSE),$U$22+1),""),"")</f>
        <v>12</v>
      </c>
      <c r="S15" s="108">
        <f ca="1">IF(S$4&lt;&gt;"",IF($D15&lt;&gt;"",IFERROR(VLOOKUP($D15,INDIRECT(CONCATENATE("Race",S$4,"!B:S")),12,FALSE),$U$22+1),""),"")</f>
        <v>12</v>
      </c>
      <c r="T15" s="108">
        <f ca="1">IF(T$4&lt;&gt;"",IF($D15&lt;&gt;"",IFERROR(VLOOKUP($D15,INDIRECT(CONCATENATE("Race",T$4,"!B:S")),12,FALSE),$U$22+1),""),"")</f>
        <v>12</v>
      </c>
      <c r="U15" s="108">
        <f ca="1">IF(U$4&lt;&gt;"",IF($D15&lt;&gt;"",IFERROR(VLOOKUP($D15,INDIRECT(CONCATENATE("Race",U$4,"!B:S")),12,FALSE),$U$22+1),""),"")</f>
        <v>12</v>
      </c>
      <c r="V15" s="108">
        <f ca="1">IF(V$4&lt;&gt;"",IF($D15&lt;&gt;"",IFERROR(VLOOKUP($D15,INDIRECT(CONCATENATE("Race",V$4,"!B:S")),12,FALSE),$U$22+1),""),"")</f>
        <v>12</v>
      </c>
      <c r="W15" s="108">
        <f ca="1">IF(W$4&lt;&gt;"",IF($D15&lt;&gt;"",IFERROR(VLOOKUP($D15,INDIRECT(CONCATENATE("Race",W$4,"!B:S")),12,FALSE),$U$22+1),""),"")</f>
        <v>12</v>
      </c>
      <c r="X15" s="108">
        <f ca="1">IF(X$4&lt;&gt;"",IF($D15&lt;&gt;"",IFERROR(VLOOKUP($D15,INDIRECT(CONCATENATE("Race",X$4,"!B:S")),12,FALSE),$U$22+1),""),"")</f>
        <v>12</v>
      </c>
      <c r="Y15" s="108">
        <f ca="1">IF(Y$4&lt;&gt;"",IF($D15&lt;&gt;"",IFERROR(VLOOKUP($D15,INDIRECT(CONCATENATE("Race",Y$4,"!B:S")),12,FALSE),$U$22+1),""),"")</f>
        <v>12</v>
      </c>
      <c r="Z15" s="108" t="str">
        <f ca="1">IF(Z$4&lt;&gt;"",IF($D15&lt;&gt;"",IFERROR(VLOOKUP($D15,INDIRECT(CONCATENATE("Race",Z$4,"!B:S")),12,FALSE),$U$22+1),""),"")</f>
        <v/>
      </c>
      <c r="AA15" s="103">
        <f ca="1">IF(COUNT(L15:Z15)&gt;=1,SUM(AI15:AK15),"")</f>
        <v>-24</v>
      </c>
      <c r="AB15" s="104">
        <f ca="1">IF($D15&lt;&gt;"",SUM(L15:AA15),"")</f>
        <v>131</v>
      </c>
      <c r="AC15" s="105">
        <f ca="1">IFERROR(RANK(AB15,AB:AB,1),"")</f>
        <v>11</v>
      </c>
      <c r="AI15" s="106">
        <f t="shared" ca="1" si="0"/>
        <v>-12</v>
      </c>
      <c r="AJ15" s="106">
        <f t="shared" ca="1" si="1"/>
        <v>-12</v>
      </c>
      <c r="AK15" s="106">
        <f t="shared" ca="1" si="2"/>
        <v>0</v>
      </c>
    </row>
    <row r="16" spans="3:37" s="106" customFormat="1" ht="15.75" x14ac:dyDescent="0.2">
      <c r="C16" s="97">
        <v>32</v>
      </c>
      <c r="D16" s="96"/>
      <c r="E16" s="98" t="str">
        <f>IF(D16&lt;&gt;"",IFERROR(VLOOKUP(D16,BoatRegister!F:H,2,FALSE),"NEW BOAT"),"")</f>
        <v/>
      </c>
      <c r="F16" s="99" t="str">
        <f>IF(D16&lt;&gt;"",IFERROR(VLOOKUP($D16,BoatRegister!F:I,3,FALSE),"NEW BOAT"),"")</f>
        <v/>
      </c>
      <c r="G16" s="100" t="str">
        <f>IF(F16&lt;&gt;"",IFERROR(VLOOKUP($F16,BoatRegister!A:B,2,FALSE),50),"")</f>
        <v/>
      </c>
      <c r="H16" s="100"/>
      <c r="I16" s="101"/>
      <c r="J16" s="99" t="str">
        <f>IF(D16&lt;&gt;"",IFERROR(CONCATENATE(VLOOKUP($D16,BoatRegister!F:M,8,FALSE)),"NEW HELM"),"")</f>
        <v/>
      </c>
      <c r="K16" s="102" t="str">
        <f>IF(D16&lt;&gt;"",IFERROR(CONCATENATE(VLOOKUP($D16,#REF!,6,FALSE)),"NEW BOAT"),"")</f>
        <v/>
      </c>
      <c r="L16" s="108" t="str">
        <f ca="1">IF(L$4&lt;&gt;"",IF($D16&lt;&gt;"",IFERROR(VLOOKUP($D16,INDIRECT(CONCATENATE("Race",L$4,"!B:S")),12,FALSE),$U$22+1),""),"")</f>
        <v/>
      </c>
      <c r="M16" s="108" t="str">
        <f ca="1">IF(M$4&lt;&gt;"",IF($D16&lt;&gt;"",IFERROR(VLOOKUP($D16,INDIRECT(CONCATENATE("Race",M$4,"!B:S")),12,FALSE),$U$22+1),""),"")</f>
        <v/>
      </c>
      <c r="N16" s="108" t="str">
        <f ca="1">IF(N$4&lt;&gt;"",IF($D16&lt;&gt;"",IFERROR(VLOOKUP($D16,INDIRECT(CONCATENATE("Race",N$4,"!B:S")),12,FALSE),$U$22+1),""),"")</f>
        <v/>
      </c>
      <c r="O16" s="108" t="str">
        <f ca="1">IF(O$4&lt;&gt;"",IF($D16&lt;&gt;"",IFERROR(VLOOKUP($D16,INDIRECT(CONCATENATE("Race",O$4,"!B:S")),12,FALSE),$U$22+1),""),"")</f>
        <v/>
      </c>
      <c r="P16" s="108" t="str">
        <f ca="1">IF(P$4&lt;&gt;"",IF($D16&lt;&gt;"",IFERROR(VLOOKUP($D16,INDIRECT(CONCATENATE("Race",P$4,"!B:S")),12,FALSE),$U$22+1),""),"")</f>
        <v/>
      </c>
      <c r="Q16" s="108" t="str">
        <f ca="1">IF(Q$4&lt;&gt;"",IF($D16&lt;&gt;"",IFERROR(VLOOKUP($D16,INDIRECT(CONCATENATE("Race",Q$4,"!B:S")),12,FALSE),$U$22+1),""),"")</f>
        <v/>
      </c>
      <c r="R16" s="108" t="str">
        <f ca="1">IF(R$4&lt;&gt;"",IF($D16&lt;&gt;"",IFERROR(VLOOKUP($D16,INDIRECT(CONCATENATE("Race",R$4,"!B:S")),12,FALSE),$U$22+1),""),"")</f>
        <v/>
      </c>
      <c r="S16" s="108" t="str">
        <f ca="1">IF(S$4&lt;&gt;"",IF($D16&lt;&gt;"",IFERROR(VLOOKUP($D16,INDIRECT(CONCATENATE("Race",S$4,"!B:S")),12,FALSE),$U$22+1),""),"")</f>
        <v/>
      </c>
      <c r="T16" s="108" t="str">
        <f ca="1">IF(T$4&lt;&gt;"",IF($D16&lt;&gt;"",IFERROR(VLOOKUP($D16,INDIRECT(CONCATENATE("Race",T$4,"!B:S")),12,FALSE),$U$22+1),""),"")</f>
        <v/>
      </c>
      <c r="U16" s="108" t="str">
        <f ca="1">IF(U$4&lt;&gt;"",IF($D16&lt;&gt;"",IFERROR(VLOOKUP($D16,INDIRECT(CONCATENATE("Race",U$4,"!B:S")),12,FALSE),$U$22+1),""),"")</f>
        <v/>
      </c>
      <c r="V16" s="108" t="str">
        <f ca="1">IF(V$4&lt;&gt;"",IF($D16&lt;&gt;"",IFERROR(VLOOKUP($D16,INDIRECT(CONCATENATE("Race",V$4,"!B:S")),12,FALSE),$U$22+1),""),"")</f>
        <v/>
      </c>
      <c r="W16" s="108" t="str">
        <f ca="1">IF(W$4&lt;&gt;"",IF($D16&lt;&gt;"",IFERROR(VLOOKUP($D16,INDIRECT(CONCATENATE("Race",W$4,"!B:S")),12,FALSE),$U$22+1),""),"")</f>
        <v/>
      </c>
      <c r="X16" s="108" t="str">
        <f ca="1">IF(X$4&lt;&gt;"",IF($D16&lt;&gt;"",IFERROR(VLOOKUP($D16,INDIRECT(CONCATENATE("Race",X$4,"!B:S")),12,FALSE),$U$22+1),""),"")</f>
        <v/>
      </c>
      <c r="Y16" s="108" t="str">
        <f ca="1">IF(Y$4&lt;&gt;"",IF($D16&lt;&gt;"",IFERROR(VLOOKUP($D16,INDIRECT(CONCATENATE("Race",Y$4,"!B:S")),12,FALSE),$U$22+1),""),"")</f>
        <v/>
      </c>
      <c r="Z16" s="108" t="str">
        <f ca="1">IF(Z$4&lt;&gt;"",IF($D16&lt;&gt;"",IFERROR(VLOOKUP($D16,INDIRECT(CONCATENATE("Race",Z$4,"!B:S")),12,FALSE),$U$22+1),""),"")</f>
        <v/>
      </c>
      <c r="AA16" s="103" t="str">
        <f ca="1">IF(COUNT(L16:Z16)&gt;=1,SUM(AI16:AK16),"")</f>
        <v/>
      </c>
      <c r="AB16" s="104" t="str">
        <f>IF($D16&lt;&gt;"",SUM(L16:AA16),"")</f>
        <v/>
      </c>
      <c r="AC16" s="105" t="str">
        <f>IFERROR(RANK(AB16,AB:AB,1),"")</f>
        <v/>
      </c>
      <c r="AI16" s="106">
        <f t="shared" ref="AI16:AI18" ca="1" si="3">IF(COUNT(L16:V16)&gt;4,LARGE(L16:V16,1)*-1,0)</f>
        <v>0</v>
      </c>
      <c r="AJ16" s="106">
        <f t="shared" ref="AJ16:AJ18" ca="1" si="4">IF(COUNT(L16:V16)&gt;=10,LARGE(L16:V16,2)*-1,0)</f>
        <v>0</v>
      </c>
      <c r="AK16" s="106">
        <f t="shared" ca="1" si="2"/>
        <v>0</v>
      </c>
    </row>
    <row r="17" spans="3:37" s="106" customFormat="1" ht="15.75" x14ac:dyDescent="0.2">
      <c r="C17" s="97">
        <v>33</v>
      </c>
      <c r="D17" s="96"/>
      <c r="E17" s="98" t="str">
        <f>IF(D17&lt;&gt;"",IFERROR(VLOOKUP(D17,BoatRegister!F:H,2,FALSE),"NEW BOAT"),"")</f>
        <v/>
      </c>
      <c r="F17" s="99" t="str">
        <f>IF(D17&lt;&gt;"",IFERROR(VLOOKUP($D17,BoatRegister!F:I,3,FALSE),"NEW BOAT"),"")</f>
        <v/>
      </c>
      <c r="G17" s="100" t="str">
        <f>IF(F17&lt;&gt;"",IFERROR(VLOOKUP($F17,BoatRegister!A:B,2,FALSE),50),"")</f>
        <v/>
      </c>
      <c r="H17" s="100"/>
      <c r="I17" s="101"/>
      <c r="J17" s="99" t="str">
        <f>IF(D17&lt;&gt;"",IFERROR(CONCATENATE(VLOOKUP($D17,BoatRegister!F:M,8,FALSE)),"NEW HELM"),"")</f>
        <v/>
      </c>
      <c r="K17" s="102" t="str">
        <f>IF(D17&lt;&gt;"",IFERROR(CONCATENATE(VLOOKUP($D17,#REF!,6,FALSE)),"NEW BOAT"),"")</f>
        <v/>
      </c>
      <c r="L17" s="108" t="str">
        <f ca="1">IF(L$4&lt;&gt;"",IF($D17&lt;&gt;"",IFERROR(VLOOKUP($D17,INDIRECT(CONCATENATE("Race",L$4,"!B:S")),12,FALSE),$U$22+1),""),"")</f>
        <v/>
      </c>
      <c r="M17" s="108" t="str">
        <f ca="1">IF(M$4&lt;&gt;"",IF($D17&lt;&gt;"",IFERROR(VLOOKUP($D17,INDIRECT(CONCATENATE("Race",M$4,"!B:S")),12,FALSE),$U$22+1),""),"")</f>
        <v/>
      </c>
      <c r="N17" s="108" t="str">
        <f ca="1">IF(N$4&lt;&gt;"",IF($D17&lt;&gt;"",IFERROR(VLOOKUP($D17,INDIRECT(CONCATENATE("Race",N$4,"!B:S")),12,FALSE),$U$22+1),""),"")</f>
        <v/>
      </c>
      <c r="O17" s="108" t="str">
        <f ca="1">IF(O$4&lt;&gt;"",IF($D17&lt;&gt;"",IFERROR(VLOOKUP($D17,INDIRECT(CONCATENATE("Race",O$4,"!B:S")),12,FALSE),$U$22+1),""),"")</f>
        <v/>
      </c>
      <c r="P17" s="108" t="str">
        <f ca="1">IF(P$4&lt;&gt;"",IF($D17&lt;&gt;"",IFERROR(VLOOKUP($D17,INDIRECT(CONCATENATE("Race",P$4,"!B:S")),12,FALSE),$U$22+1),""),"")</f>
        <v/>
      </c>
      <c r="Q17" s="108" t="str">
        <f ca="1">IF(Q$4&lt;&gt;"",IF($D17&lt;&gt;"",IFERROR(VLOOKUP($D17,INDIRECT(CONCATENATE("Race",Q$4,"!B:S")),12,FALSE),$U$22+1),""),"")</f>
        <v/>
      </c>
      <c r="R17" s="108" t="str">
        <f ca="1">IF(R$4&lt;&gt;"",IF($D17&lt;&gt;"",IFERROR(VLOOKUP($D17,INDIRECT(CONCATENATE("Race",R$4,"!B:S")),12,FALSE),$U$22+1),""),"")</f>
        <v/>
      </c>
      <c r="S17" s="108" t="str">
        <f ca="1">IF(S$4&lt;&gt;"",IF($D17&lt;&gt;"",IFERROR(VLOOKUP($D17,INDIRECT(CONCATENATE("Race",S$4,"!B:S")),12,FALSE),$U$22+1),""),"")</f>
        <v/>
      </c>
      <c r="T17" s="108" t="str">
        <f ca="1">IF(T$4&lt;&gt;"",IF($D17&lt;&gt;"",IFERROR(VLOOKUP($D17,INDIRECT(CONCATENATE("Race",T$4,"!B:S")),12,FALSE),$U$22+1),""),"")</f>
        <v/>
      </c>
      <c r="U17" s="108" t="str">
        <f ca="1">IF(U$4&lt;&gt;"",IF($D17&lt;&gt;"",IFERROR(VLOOKUP($D17,INDIRECT(CONCATENATE("Race",U$4,"!B:S")),12,FALSE),$U$22+1),""),"")</f>
        <v/>
      </c>
      <c r="V17" s="108" t="str">
        <f ca="1">IF(V$4&lt;&gt;"",IF($D17&lt;&gt;"",IFERROR(VLOOKUP($D17,INDIRECT(CONCATENATE("Race",V$4,"!B:S")),12,FALSE),$U$22+1),""),"")</f>
        <v/>
      </c>
      <c r="W17" s="108" t="str">
        <f ca="1">IF(W$4&lt;&gt;"",IF($D17&lt;&gt;"",IFERROR(VLOOKUP($D17,INDIRECT(CONCATENATE("Race",W$4,"!B:S")),12,FALSE),$U$22+1),""),"")</f>
        <v/>
      </c>
      <c r="X17" s="108" t="str">
        <f ca="1">IF(X$4&lt;&gt;"",IF($D17&lt;&gt;"",IFERROR(VLOOKUP($D17,INDIRECT(CONCATENATE("Race",X$4,"!B:S")),12,FALSE),$U$22+1),""),"")</f>
        <v/>
      </c>
      <c r="Y17" s="108" t="str">
        <f ca="1">IF(Y$4&lt;&gt;"",IF($D17&lt;&gt;"",IFERROR(VLOOKUP($D17,INDIRECT(CONCATENATE("Race",Y$4,"!B:S")),12,FALSE),$U$22+1),""),"")</f>
        <v/>
      </c>
      <c r="Z17" s="108" t="str">
        <f ca="1">IF(Z$4&lt;&gt;"",IF($D17&lt;&gt;"",IFERROR(VLOOKUP($D17,INDIRECT(CONCATENATE("Race",Z$4,"!B:S")),12,FALSE),$U$22+1),""),"")</f>
        <v/>
      </c>
      <c r="AA17" s="103" t="str">
        <f ca="1">IF(COUNT(L17:Z17)&gt;=1,SUM(AI17:AK17),"")</f>
        <v/>
      </c>
      <c r="AB17" s="104" t="str">
        <f>IF($D17&lt;&gt;"",SUM(L17:AA17),"")</f>
        <v/>
      </c>
      <c r="AC17" s="105" t="str">
        <f>IFERROR(RANK(AB17,AB:AB,1),"")</f>
        <v/>
      </c>
      <c r="AI17" s="106">
        <f t="shared" ca="1" si="3"/>
        <v>0</v>
      </c>
      <c r="AJ17" s="106">
        <f t="shared" ca="1" si="4"/>
        <v>0</v>
      </c>
      <c r="AK17" s="106">
        <f t="shared" ca="1" si="2"/>
        <v>0</v>
      </c>
    </row>
    <row r="18" spans="3:37" s="106" customFormat="1" ht="15.75" x14ac:dyDescent="0.2">
      <c r="C18" s="97">
        <v>35</v>
      </c>
      <c r="D18" s="96"/>
      <c r="E18" s="98" t="str">
        <f>IF(D18&lt;&gt;"",IFERROR(VLOOKUP(D18,BoatRegister!F:H,2,FALSE),"NEW BOAT"),"")</f>
        <v/>
      </c>
      <c r="F18" s="99" t="str">
        <f>IF(D18&lt;&gt;"",IFERROR(VLOOKUP($D18,BoatRegister!F:I,3,FALSE),"NEW BOAT"),"")</f>
        <v/>
      </c>
      <c r="G18" s="100" t="str">
        <f>IF(F18&lt;&gt;"",IFERROR(VLOOKUP($F18,BoatRegister!A:B,2,FALSE),50),"")</f>
        <v/>
      </c>
      <c r="H18" s="100" t="str">
        <f>IF(SignOnSheet!F18&lt;&gt;"",IFERROR(VLOOKUP($F18,BoatRegister!A:D,3,FALSE),50),"")</f>
        <v/>
      </c>
      <c r="I18" s="101" t="str">
        <f>IF(SignOnSheet!F18&lt;&gt;"",IFERROR(VLOOKUP($F18,BoatRegister!A:D,4,FALSE),50),"")</f>
        <v/>
      </c>
      <c r="J18" s="99" t="str">
        <f>IF(D18&lt;&gt;"",IFERROR(CONCATENATE(VLOOKUP($D18,BoatRegister!F:M,8,FALSE)),"NEW HELM"),"")</f>
        <v/>
      </c>
      <c r="K18" s="102" t="str">
        <f>IF(D18&lt;&gt;"",IFERROR(CONCATENATE(VLOOKUP($D18,#REF!,6,FALSE)),"NEW BOAT"),"")</f>
        <v/>
      </c>
      <c r="L18" s="108" t="str">
        <f ca="1">IF(L$4&lt;&gt;"",IF($D18&lt;&gt;"",IFERROR(VLOOKUP($D18,INDIRECT(CONCATENATE("Race",L$4,"!B:S")),12,FALSE),$U$22+1),""),"")</f>
        <v/>
      </c>
      <c r="M18" s="108" t="str">
        <f ca="1">IF(M$4&lt;&gt;"",IF($D18&lt;&gt;"",IFERROR(VLOOKUP($D18,INDIRECT(CONCATENATE("Race",M$4,"!B:S")),12,FALSE),$U$22+1),""),"")</f>
        <v/>
      </c>
      <c r="N18" s="108" t="str">
        <f ca="1">IF(N$4&lt;&gt;"",IF($D18&lt;&gt;"",IFERROR(VLOOKUP($D18,INDIRECT(CONCATENATE("Race",N$4,"!B:S")),12,FALSE),$U$22+1),""),"")</f>
        <v/>
      </c>
      <c r="O18" s="108" t="str">
        <f ca="1">IF(O$4&lt;&gt;"",IF($D18&lt;&gt;"",IFERROR(VLOOKUP($D18,INDIRECT(CONCATENATE("Race",O$4,"!B:S")),12,FALSE),$U$22+1),""),"")</f>
        <v/>
      </c>
      <c r="P18" s="108" t="str">
        <f ca="1">IF(P$4&lt;&gt;"",IF($D18&lt;&gt;"",IFERROR(VLOOKUP($D18,INDIRECT(CONCATENATE("Race",P$4,"!B:S")),12,FALSE),$U$22+1),""),"")</f>
        <v/>
      </c>
      <c r="Q18" s="108" t="str">
        <f ca="1">IF(Q$4&lt;&gt;"",IF($D18&lt;&gt;"",IFERROR(VLOOKUP($D18,INDIRECT(CONCATENATE("Race",Q$4,"!B:S")),12,FALSE),$U$22+1),""),"")</f>
        <v/>
      </c>
      <c r="R18" s="108" t="str">
        <f ca="1">IF(R$4&lt;&gt;"",IF($D18&lt;&gt;"",IFERROR(VLOOKUP($D18,INDIRECT(CONCATENATE("Race",R$4,"!B:S")),12,FALSE),$U$22+1),""),"")</f>
        <v/>
      </c>
      <c r="S18" s="108" t="str">
        <f ca="1">IF(S$4&lt;&gt;"",IF($D18&lt;&gt;"",IFERROR(VLOOKUP($D18,INDIRECT(CONCATENATE("Race",S$4,"!B:S")),12,FALSE),$U$22+1),""),"")</f>
        <v/>
      </c>
      <c r="T18" s="108" t="str">
        <f ca="1">IF(T$4&lt;&gt;"",IF($D18&lt;&gt;"",IFERROR(VLOOKUP($D18,INDIRECT(CONCATENATE("Race",T$4,"!B:S")),12,FALSE),$U$22+1),""),"")</f>
        <v/>
      </c>
      <c r="U18" s="108" t="str">
        <f ca="1">IF(U$4&lt;&gt;"",IF($D18&lt;&gt;"",IFERROR(VLOOKUP($D18,INDIRECT(CONCATENATE("Race",U$4,"!B:S")),12,FALSE),$U$22+1),""),"")</f>
        <v/>
      </c>
      <c r="V18" s="108" t="str">
        <f ca="1">IF(V$4&lt;&gt;"",IF($D18&lt;&gt;"",IFERROR(VLOOKUP($D18,INDIRECT(CONCATENATE("Race",V$4,"!B:S")),12,FALSE),$U$22+1),""),"")</f>
        <v/>
      </c>
      <c r="W18" s="108" t="str">
        <f ca="1">IF(W$4&lt;&gt;"",IF($D18&lt;&gt;"",IFERROR(VLOOKUP($D18,INDIRECT(CONCATENATE("Race",W$4,"!B:S")),12,FALSE),$U$22+1),""),"")</f>
        <v/>
      </c>
      <c r="X18" s="108" t="str">
        <f ca="1">IF(X$4&lt;&gt;"",IF($D18&lt;&gt;"",IFERROR(VLOOKUP($D18,INDIRECT(CONCATENATE("Race",X$4,"!B:S")),12,FALSE),$U$22+1),""),"")</f>
        <v/>
      </c>
      <c r="Y18" s="108" t="str">
        <f ca="1">IF(Y$4&lt;&gt;"",IF($D18&lt;&gt;"",IFERROR(VLOOKUP($D18,INDIRECT(CONCATENATE("Race",Y$4,"!B:S")),12,FALSE),$U$22+1),""),"")</f>
        <v/>
      </c>
      <c r="Z18" s="108" t="str">
        <f ca="1">IF(Z$4&lt;&gt;"",IF($D18&lt;&gt;"",IFERROR(VLOOKUP($D18,INDIRECT(CONCATENATE("Race",Z$4,"!B:S")),12,FALSE),$U$22+1),""),"")</f>
        <v/>
      </c>
      <c r="AA18" s="103" t="str">
        <f ca="1">IF(COUNT(L18:Z18)&gt;=1,SUM(AI18:AK18),"")</f>
        <v/>
      </c>
      <c r="AB18" s="104" t="str">
        <f>IF($D18&lt;&gt;"",SUM(L18:AA18),"")</f>
        <v/>
      </c>
      <c r="AC18" s="105" t="str">
        <f>IFERROR(RANK(AB18,AB:AB,1),"")</f>
        <v/>
      </c>
      <c r="AF18" s="106" t="s">
        <v>451</v>
      </c>
      <c r="AI18" s="106">
        <f t="shared" ca="1" si="3"/>
        <v>0</v>
      </c>
      <c r="AJ18" s="106">
        <f t="shared" ca="1" si="4"/>
        <v>0</v>
      </c>
      <c r="AK18" s="106">
        <f t="shared" ca="1" si="2"/>
        <v>0</v>
      </c>
    </row>
    <row r="20" spans="3:37" x14ac:dyDescent="0.2">
      <c r="G20" s="5"/>
      <c r="H20" s="5"/>
      <c r="I20" s="5"/>
    </row>
    <row r="21" spans="3:37" x14ac:dyDescent="0.2">
      <c r="J21" s="1"/>
      <c r="K21" s="1"/>
      <c r="U21" s="1" t="s">
        <v>35</v>
      </c>
      <c r="V21" s="1"/>
      <c r="W21" s="1"/>
    </row>
    <row r="22" spans="3:37" x14ac:dyDescent="0.2">
      <c r="U22">
        <f>COUNTA(D5:D18)</f>
        <v>11</v>
      </c>
    </row>
    <row r="24" spans="3:37" x14ac:dyDescent="0.2">
      <c r="U24" s="41" t="s">
        <v>36</v>
      </c>
      <c r="V24" s="41"/>
      <c r="W24" s="41"/>
      <c r="X24" s="122">
        <f ca="1">NOW()</f>
        <v>42273.621200925925</v>
      </c>
      <c r="Y24" s="122"/>
      <c r="Z24" s="122"/>
      <c r="AA24" s="122"/>
    </row>
  </sheetData>
  <sortState ref="C4:AC22">
    <sortCondition ref="H5:H33"/>
    <sortCondition ref="AC5:AC33"/>
  </sortState>
  <mergeCells count="3">
    <mergeCell ref="X24:AA24"/>
    <mergeCell ref="L3:AA3"/>
    <mergeCell ref="AB3:AC3"/>
  </mergeCells>
  <conditionalFormatting sqref="E4:E18">
    <cfRule type="cellIs" dxfId="73" priority="1" operator="equal">
      <formula>"NEW BOAT"</formula>
    </cfRule>
  </conditionalFormatting>
  <pageMargins left="0.39370078740157483" right="0.51181102362204722" top="0.74803149606299213" bottom="0.74803149606299213" header="0.31496062992125984" footer="0.31496062992125984"/>
  <pageSetup paperSize="9" scale="63" orientation="landscape" horizontalDpi="4294967292" vertic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>
              <from>
                <xdr:col>7</xdr:col>
                <xdr:colOff>9525</xdr:colOff>
                <xdr:row>0</xdr:row>
                <xdr:rowOff>0</xdr:rowOff>
              </from>
              <to>
                <xdr:col>15</xdr:col>
                <xdr:colOff>85725</xdr:colOff>
                <xdr:row>1</xdr:row>
                <xdr:rowOff>0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Y40"/>
  <sheetViews>
    <sheetView view="pageBreakPreview" topLeftCell="A2" zoomScale="70" zoomScaleSheetLayoutView="70" workbookViewId="0">
      <selection activeCell="I35" sqref="I35"/>
    </sheetView>
  </sheetViews>
  <sheetFormatPr defaultColWidth="8.85546875" defaultRowHeight="12.75" x14ac:dyDescent="0.2"/>
  <cols>
    <col min="3" max="3" width="10.42578125" customWidth="1"/>
    <col min="4" max="4" width="44.42578125" customWidth="1"/>
    <col min="5" max="5" width="17.42578125" customWidth="1"/>
    <col min="6" max="7" width="7.140625" customWidth="1"/>
    <col min="8" max="8" width="6" customWidth="1"/>
    <col min="9" max="9" width="5.140625" customWidth="1"/>
    <col min="11" max="11" width="6" bestFit="1" customWidth="1"/>
    <col min="12" max="12" width="10" customWidth="1"/>
    <col min="13" max="13" width="11" customWidth="1"/>
    <col min="14" max="14" width="8.140625" hidden="1" customWidth="1"/>
    <col min="15" max="15" width="8" customWidth="1"/>
    <col min="16" max="16" width="8.140625" customWidth="1"/>
    <col min="17" max="17" width="3.85546875" customWidth="1"/>
    <col min="18" max="18" width="8.140625" customWidth="1"/>
    <col min="19" max="20" width="8.42578125" customWidth="1"/>
  </cols>
  <sheetData>
    <row r="1" spans="1:25" s="43" customFormat="1" ht="150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5" ht="15.75" x14ac:dyDescent="0.25">
      <c r="B2" s="14" t="s">
        <v>25</v>
      </c>
      <c r="C2" s="13">
        <v>1</v>
      </c>
      <c r="F2" s="12"/>
      <c r="G2" s="81"/>
      <c r="H2" s="12"/>
      <c r="I2" s="12"/>
      <c r="J2" s="12"/>
    </row>
    <row r="3" spans="1:25" x14ac:dyDescent="0.2">
      <c r="B3" s="41" t="s">
        <v>280</v>
      </c>
      <c r="C3" s="83" t="s">
        <v>420</v>
      </c>
      <c r="F3" s="50"/>
      <c r="G3" s="81"/>
      <c r="H3" s="50"/>
      <c r="I3" s="50"/>
      <c r="J3" s="18">
        <f>-1*(IFERROR(IF(LEFT(C3,1)&lt;&gt;"D",IFERROR(RIGHT(C3,2)+LEFT(RIGHT(C3,4),2)*60+(C3-RIGHT(C3,4))/10000*3600,""),"" ),""))</f>
        <v>-360</v>
      </c>
    </row>
    <row r="4" spans="1:25" x14ac:dyDescent="0.2">
      <c r="B4" s="41" t="s">
        <v>281</v>
      </c>
      <c r="C4">
        <v>0</v>
      </c>
      <c r="J4" s="18">
        <f>IFERROR(IF(LEFT(C4,1)&lt;&gt;"D",IFERROR(RIGHT(C4,2)+LEFT(RIGHT(C4,4),2)*60+(C4-RIGHT(C4,4))/10000*3600,""),"" ),"")</f>
        <v>0</v>
      </c>
      <c r="N4" s="128"/>
      <c r="O4" s="128"/>
      <c r="P4" s="128"/>
      <c r="Q4" s="128"/>
      <c r="R4" s="128"/>
      <c r="S4" s="128"/>
      <c r="T4" s="128"/>
    </row>
    <row r="5" spans="1:25" ht="25.5" x14ac:dyDescent="0.2">
      <c r="A5" s="16" t="s">
        <v>9</v>
      </c>
      <c r="B5" s="16" t="s">
        <v>0</v>
      </c>
      <c r="C5" s="16" t="s">
        <v>38</v>
      </c>
      <c r="D5" s="16" t="s">
        <v>1</v>
      </c>
      <c r="E5" s="16" t="s">
        <v>2</v>
      </c>
      <c r="F5" s="16" t="s">
        <v>32</v>
      </c>
      <c r="G5" s="16" t="s">
        <v>17</v>
      </c>
      <c r="H5" s="16" t="s">
        <v>47</v>
      </c>
      <c r="I5" s="16" t="s">
        <v>34</v>
      </c>
      <c r="J5" s="16" t="s">
        <v>5</v>
      </c>
      <c r="K5" s="16" t="s">
        <v>3</v>
      </c>
      <c r="L5" s="16" t="s">
        <v>6</v>
      </c>
      <c r="M5" s="16" t="s">
        <v>11</v>
      </c>
      <c r="N5" s="16" t="s">
        <v>23</v>
      </c>
      <c r="O5" s="16"/>
      <c r="P5" s="16"/>
      <c r="Q5" s="16"/>
      <c r="R5" s="16"/>
      <c r="S5" s="16"/>
      <c r="T5" s="16"/>
      <c r="V5">
        <v>11</v>
      </c>
      <c r="W5">
        <v>12</v>
      </c>
      <c r="X5">
        <v>13</v>
      </c>
      <c r="Y5">
        <v>14</v>
      </c>
    </row>
    <row r="6" spans="1:25" x14ac:dyDescent="0.2">
      <c r="A6" s="17">
        <v>1</v>
      </c>
      <c r="B6" s="11">
        <v>2650</v>
      </c>
      <c r="C6" s="11">
        <v>5125</v>
      </c>
      <c r="D6" s="17" t="str">
        <f>IF(B6&lt;&gt;"",IFERROR(VLOOKUP(B6,SignOnSheet!$D$5:$N$18,7,FALSE),"NON_LISTED"),"")</f>
        <v>Alistair Bush-Andrew Stanley</v>
      </c>
      <c r="E6" s="18" t="str">
        <f>IF(B6&lt;&gt;"",IFERROR(VLOOKUP(B6,SignOnSheet!$D$5:$K$18,3,FALSE),"NON_LISTED"),"")</f>
        <v>Hobie Tiger 18</v>
      </c>
      <c r="F6" s="18">
        <f>IF(B6&lt;&gt;"",IFERROR(VLOOKUP(B6,SignOnSheet!$D$5:$K$18,4,FALSE),"NON_LISTED"),"")</f>
        <v>1</v>
      </c>
      <c r="G6" s="18" t="str">
        <f>IF(B6&lt;&gt;"",IFERROR(VLOOKUP(B6,SignOnSheet!$D$5:$K$18,5,FALSE),"NON_LISTED"),"")</f>
        <v>A</v>
      </c>
      <c r="H6" s="18">
        <v>4</v>
      </c>
      <c r="I6" s="39">
        <f>IF(B6&lt;&gt;"",IFERROR(VLOOKUP(B6,SignOnSheet!$D$5:$K$18,2,FALSE),"NON_LISTED"),"")</f>
        <v>0</v>
      </c>
      <c r="J6" s="18">
        <f>IFERROR(IF(LEFT(C6,1)&lt;&gt;"D",IFERROR(RIGHT(C6,2)+LEFT(RIGHT(C6,4),2)*60+(C6-RIGHT(C6,4))/10000*3600-IF(G6="B",$J$4,$J$3),""),"" ),"")</f>
        <v>3445</v>
      </c>
      <c r="K6" s="19">
        <f t="shared" ref="K6:K38" si="0">IF(C6&lt;&gt;"",IFERROR(IF(C6&gt;0,RANK(J6,IF(J$6:J$38&gt;0,J$6:J$38,),1)-COUNTIF(J$6:J$38,"=0"),IF(C6="",COUNT(J$6:J$38)+1,0)),0),"")</f>
        <v>1</v>
      </c>
      <c r="L6" s="19">
        <f t="shared" ref="L6:L19" si="1">IFERROR(IF(J6&lt;&gt;"",J6/F6,"")/H6,"")</f>
        <v>861.25</v>
      </c>
      <c r="M6" s="18">
        <f>IF(ISTEXT(C6),SignOnSheet!$U$22+1,IF(C6&lt;&gt;"",IFERROR(IF(L6&gt;0,RANK(L6,IF(L$6:L$38&gt;0,L$6:L$38,),1)-COUNTIF(L$6:L$38,"=0"),IF(L6&lt;&gt;"",SignOnSheet!$U$22+1,0)),0),""))</f>
        <v>1</v>
      </c>
      <c r="N6" s="20" t="e">
        <f>IF(#REF!=N$5,IF(L6="",MAX($L$6:$L$38)+1,L6),"")</f>
        <v>#REF!</v>
      </c>
      <c r="O6" s="20"/>
      <c r="P6" s="20"/>
      <c r="Q6" s="20"/>
      <c r="R6" s="18"/>
      <c r="S6" s="20"/>
      <c r="T6" s="18"/>
      <c r="U6" t="s">
        <v>7</v>
      </c>
    </row>
    <row r="7" spans="1:25" x14ac:dyDescent="0.2">
      <c r="A7" s="17">
        <f t="shared" ref="A7:A20" si="2">A6+1</f>
        <v>2</v>
      </c>
      <c r="B7" s="11">
        <v>482</v>
      </c>
      <c r="C7" s="11">
        <v>5141</v>
      </c>
      <c r="D7" s="17" t="str">
        <f>IF(B7&lt;&gt;"",IFERROR(VLOOKUP(B7,SignOnSheet!$D$5:$N$18,7,FALSE),"NON_LISTED"),"")</f>
        <v>Charles Girard-Gary Hubach</v>
      </c>
      <c r="E7" s="18" t="str">
        <f>IF(B7&lt;&gt;"",IFERROR(VLOOKUP(B7,SignOnSheet!$D$5:$K$18,3,FALSE),"NON_LISTED"),"")</f>
        <v>Hobie Tiger 18</v>
      </c>
      <c r="F7" s="18">
        <f>IF(B7&lt;&gt;"",IFERROR(VLOOKUP(B7,SignOnSheet!$D$5:$K$18,4,FALSE),"NON_LISTED"),"")</f>
        <v>1</v>
      </c>
      <c r="G7" s="18" t="str">
        <f>IF(B7&lt;&gt;"",IFERROR(VLOOKUP(B7,SignOnSheet!$D$5:$K$18,5,FALSE),"NON_LISTED"),"")</f>
        <v>A</v>
      </c>
      <c r="H7" s="18">
        <f>IF(B7&lt;&gt;"",IFERROR(VLOOKUP(B7,SignOnSheet!$D$5:$K$18,6,FALSE),"NON_LISTED"),"")</f>
        <v>4</v>
      </c>
      <c r="I7" s="39">
        <f>IF(B7&lt;&gt;"",IFERROR(VLOOKUP(B7,SignOnSheet!$D$5:$K$18,2,FALSE),"NON_LISTED"),"")</f>
        <v>0</v>
      </c>
      <c r="J7" s="18">
        <f t="shared" ref="J7:J38" si="3">IFERROR(IF(LEFT(C7,1)&lt;&gt;"D",IFERROR(RIGHT(C7,2)+LEFT(RIGHT(C7,4),2)*60+(C7-RIGHT(C7,4))/10000*3600-IF(G7="B",$J$4,$J$3),""),"" ),"")</f>
        <v>3461</v>
      </c>
      <c r="K7" s="19">
        <f t="shared" si="0"/>
        <v>2</v>
      </c>
      <c r="L7" s="19">
        <f t="shared" si="1"/>
        <v>865.25</v>
      </c>
      <c r="M7" s="18">
        <f>IF(ISTEXT(C7),SignOnSheet!$U$22+1,IF(C7&lt;&gt;"",IFERROR(IF(L7&gt;0,RANK(L7,IF(L$6:L$38&gt;0,L$6:L$38,),1)-COUNTIF(L$6:L$38,"=0"),IF(L7&lt;&gt;"",SignOnSheet!$U$22+1,0)),0),""))</f>
        <v>2</v>
      </c>
      <c r="N7" s="20" t="e">
        <f>IF(#REF!=N$5,IF(L7="",MAX($L$6:$L$38)+1,L7),"")</f>
        <v>#REF!</v>
      </c>
      <c r="O7" s="20"/>
      <c r="P7" s="20"/>
      <c r="Q7" s="20"/>
      <c r="R7" s="18"/>
      <c r="S7" s="20"/>
      <c r="T7" s="18"/>
      <c r="U7" t="s">
        <v>13</v>
      </c>
    </row>
    <row r="8" spans="1:25" x14ac:dyDescent="0.2">
      <c r="A8" s="17">
        <f t="shared" si="2"/>
        <v>3</v>
      </c>
      <c r="B8" s="11">
        <v>2645</v>
      </c>
      <c r="C8" s="11">
        <v>5234</v>
      </c>
      <c r="D8" s="17" t="str">
        <f>IF(B8&lt;&gt;"",IFERROR(VLOOKUP(B8,SignOnSheet!$D$5:$N$18,7,FALSE),"NON_LISTED"),"")</f>
        <v>Mike Goodyer-Kyle Boman</v>
      </c>
      <c r="E8" s="18" t="str">
        <f>IF(B8&lt;&gt;"",IFERROR(VLOOKUP(B8,SignOnSheet!$D$5:$K$18,3,FALSE),"NON_LISTED"),"")</f>
        <v>Hobie Tiger 18</v>
      </c>
      <c r="F8" s="18">
        <f>IF(B8&lt;&gt;"",IFERROR(VLOOKUP(B8,SignOnSheet!$D$5:$K$18,4,FALSE),"NON_LISTED"),"")</f>
        <v>1</v>
      </c>
      <c r="G8" s="18" t="str">
        <f>IF(B8&lt;&gt;"",IFERROR(VLOOKUP(B8,SignOnSheet!$D$5:$K$18,5,FALSE),"NON_LISTED"),"")</f>
        <v>A</v>
      </c>
      <c r="H8" s="18">
        <f>IF(B8&lt;&gt;"",IFERROR(VLOOKUP(B8,SignOnSheet!$D$5:$K$18,6,FALSE),"NON_LISTED"),"")</f>
        <v>4</v>
      </c>
      <c r="I8" s="39">
        <f>IF(B8&lt;&gt;"",IFERROR(VLOOKUP(B8,SignOnSheet!$D$5:$K$18,2,FALSE),"NON_LISTED"),"")</f>
        <v>0</v>
      </c>
      <c r="J8" s="18">
        <f t="shared" si="3"/>
        <v>3514</v>
      </c>
      <c r="K8" s="19">
        <f t="shared" si="0"/>
        <v>3</v>
      </c>
      <c r="L8" s="19">
        <f t="shared" si="1"/>
        <v>878.5</v>
      </c>
      <c r="M8" s="18">
        <f>IF(ISTEXT(C8),SignOnSheet!$U$22+1,IF(C8&lt;&gt;"",IFERROR(IF(L8&gt;0,RANK(L8,IF(L$6:L$38&gt;0,L$6:L$38,),1)-COUNTIF(L$6:L$38,"=0"),IF(L8&lt;&gt;"",SignOnSheet!$U$22+1,0)),0),""))</f>
        <v>3</v>
      </c>
      <c r="N8" s="20" t="e">
        <f>IF(#REF!=N$5,IF(L8="",MAX($L$6:$L$38)+1,L8),"")</f>
        <v>#REF!</v>
      </c>
      <c r="O8" s="20"/>
      <c r="P8" s="20"/>
      <c r="Q8" s="20"/>
      <c r="R8" s="18"/>
      <c r="S8" s="20"/>
      <c r="T8" s="18"/>
      <c r="U8" t="s">
        <v>14</v>
      </c>
      <c r="V8" t="s">
        <v>15</v>
      </c>
    </row>
    <row r="9" spans="1:25" x14ac:dyDescent="0.2">
      <c r="A9" s="17">
        <f t="shared" si="2"/>
        <v>4</v>
      </c>
      <c r="B9" s="11">
        <v>2749</v>
      </c>
      <c r="C9" s="11">
        <v>5239</v>
      </c>
      <c r="D9" s="17" t="str">
        <f>IF(B9&lt;&gt;"",IFERROR(VLOOKUP(B9,SignOnSheet!$D$5:$N$18,7,FALSE),"NON_LISTED"),"")</f>
        <v>Tony Hughes-Richard Stanley</v>
      </c>
      <c r="E9" s="18" t="str">
        <f>IF(B9&lt;&gt;"",IFERROR(VLOOKUP(B9,SignOnSheet!$D$5:$K$18,3,FALSE),"NON_LISTED"),"")</f>
        <v>Hobie Tiger 18</v>
      </c>
      <c r="F9" s="18">
        <f>IF(B9&lt;&gt;"",IFERROR(VLOOKUP(B9,SignOnSheet!$D$5:$K$18,4,FALSE),"NON_LISTED"),"")</f>
        <v>1</v>
      </c>
      <c r="G9" s="18" t="str">
        <f>IF(B9&lt;&gt;"",IFERROR(VLOOKUP(B9,SignOnSheet!$D$5:$K$18,5,FALSE),"NON_LISTED"),"")</f>
        <v>A</v>
      </c>
      <c r="H9" s="18">
        <v>4</v>
      </c>
      <c r="I9" s="39">
        <f>IF(B9&lt;&gt;"",IFERROR(VLOOKUP(B9,SignOnSheet!$D$5:$K$18,2,FALSE),"NON_LISTED"),"")</f>
        <v>0</v>
      </c>
      <c r="J9" s="18">
        <f t="shared" si="3"/>
        <v>3519</v>
      </c>
      <c r="K9" s="19">
        <f t="shared" si="0"/>
        <v>4</v>
      </c>
      <c r="L9" s="19">
        <f t="shared" si="1"/>
        <v>879.75</v>
      </c>
      <c r="M9" s="18">
        <f>IF(ISTEXT(C9),SignOnSheet!$U$22+1,IF(C9&lt;&gt;"",IFERROR(IF(L9&gt;0,RANK(L9,IF(L$6:L$38&gt;0,L$6:L$38,),1)-COUNTIF(L$6:L$38,"=0"),IF(L9&lt;&gt;"",SignOnSheet!$U$22+1,0)),0),""))</f>
        <v>4</v>
      </c>
      <c r="N9" s="20" t="e">
        <f>IF(#REF!=N$5,IF(L9="",MAX($L$6:$L$38)+1,L9),"")</f>
        <v>#REF!</v>
      </c>
      <c r="O9" s="20"/>
      <c r="P9" s="20"/>
      <c r="Q9" s="20"/>
      <c r="R9" s="18"/>
      <c r="S9" s="20"/>
      <c r="T9" s="18"/>
      <c r="U9" t="s">
        <v>16</v>
      </c>
    </row>
    <row r="10" spans="1:25" x14ac:dyDescent="0.2">
      <c r="A10" s="17">
        <f t="shared" si="2"/>
        <v>5</v>
      </c>
      <c r="B10" s="11">
        <v>2643</v>
      </c>
      <c r="C10" s="11">
        <v>5247</v>
      </c>
      <c r="D10" s="17" t="str">
        <f>IF(B10&lt;&gt;"",IFERROR(VLOOKUP(B10,SignOnSheet!$D$5:$N$18,7,FALSE),"NON_LISTED"),"")</f>
        <v>Paresh Patel-Matt Olivier</v>
      </c>
      <c r="E10" s="18" t="str">
        <f>IF(B10&lt;&gt;"",IFERROR(VLOOKUP(B10,SignOnSheet!$D$5:$K$18,3,FALSE),"NON_LISTED"),"")</f>
        <v>Hobie Tiger 18</v>
      </c>
      <c r="F10" s="18">
        <f>IF(B10&lt;&gt;"",IFERROR(VLOOKUP(B10,SignOnSheet!$D$5:$K$18,4,FALSE),"NON_LISTED"),"")</f>
        <v>1</v>
      </c>
      <c r="G10" s="18" t="str">
        <f>IF(B10&lt;&gt;"",IFERROR(VLOOKUP(B10,SignOnSheet!$D$5:$K$18,5,FALSE),"NON_LISTED"),"")</f>
        <v>A</v>
      </c>
      <c r="H10" s="18">
        <f>IF(B10&lt;&gt;"",IFERROR(VLOOKUP(B10,SignOnSheet!$D$5:$K$18,6,FALSE),"NON_LISTED"),"")</f>
        <v>4</v>
      </c>
      <c r="I10" s="39">
        <f>IF(B10&lt;&gt;"",IFERROR(VLOOKUP(B10,SignOnSheet!$D$5:$K$18,2,FALSE),"NON_LISTED"),"")</f>
        <v>0</v>
      </c>
      <c r="J10" s="18">
        <f t="shared" si="3"/>
        <v>3527</v>
      </c>
      <c r="K10" s="19">
        <f t="shared" si="0"/>
        <v>5</v>
      </c>
      <c r="L10" s="19">
        <f t="shared" si="1"/>
        <v>881.75</v>
      </c>
      <c r="M10" s="18">
        <f>IF(ISTEXT(C10),SignOnSheet!$U$22+1,IF(C10&lt;&gt;"",IFERROR(IF(L10&gt;0,RANK(L10,IF(L$6:L$38&gt;0,L$6:L$38,),1)-COUNTIF(L$6:L$38,"=0"),IF(L10&lt;&gt;"",SignOnSheet!$U$22+1,0)),0),""))</f>
        <v>5</v>
      </c>
      <c r="N10" s="20" t="e">
        <f>IF(#REF!=N$5,IF(L10="",MAX($L$6:$L$38)+1,L10),"")</f>
        <v>#REF!</v>
      </c>
      <c r="O10" s="20"/>
      <c r="P10" s="20"/>
      <c r="Q10" s="20"/>
      <c r="R10" s="18"/>
      <c r="S10" s="20"/>
      <c r="T10" s="18"/>
    </row>
    <row r="11" spans="1:25" x14ac:dyDescent="0.2">
      <c r="A11" s="17">
        <f t="shared" si="2"/>
        <v>6</v>
      </c>
      <c r="B11" s="11">
        <v>2742</v>
      </c>
      <c r="C11" s="11">
        <v>5512</v>
      </c>
      <c r="D11" s="17" t="str">
        <f>IF(B11&lt;&gt;"",IFERROR(VLOOKUP(B11,SignOnSheet!$D$5:$N$18,7,FALSE),"NON_LISTED"),"")</f>
        <v>Roland van de Ven-Peter Scheren</v>
      </c>
      <c r="E11" s="18" t="str">
        <f>IF(B11&lt;&gt;"",IFERROR(VLOOKUP(B11,SignOnSheet!$D$5:$K$18,3,FALSE),"NON_LISTED"),"")</f>
        <v>Hobie Tiger 18</v>
      </c>
      <c r="F11" s="18">
        <f>IF(B11&lt;&gt;"",IFERROR(VLOOKUP(B11,SignOnSheet!$D$5:$K$18,4,FALSE),"NON_LISTED"),"")</f>
        <v>1</v>
      </c>
      <c r="G11" s="18" t="str">
        <f>IF(B11&lt;&gt;"",IFERROR(VLOOKUP(B11,SignOnSheet!$D$5:$K$18,5,FALSE),"NON_LISTED"),"")</f>
        <v>A</v>
      </c>
      <c r="H11" s="18">
        <f>IF(B11&lt;&gt;"",IFERROR(VLOOKUP(B11,SignOnSheet!$D$5:$K$18,6,FALSE),"NON_LISTED"),"")</f>
        <v>4</v>
      </c>
      <c r="I11" s="39">
        <f>IF(B11&lt;&gt;"",IFERROR(VLOOKUP(B11,SignOnSheet!$D$5:$K$18,2,FALSE),"NON_LISTED"),"")</f>
        <v>0</v>
      </c>
      <c r="J11" s="18">
        <f t="shared" si="3"/>
        <v>3672</v>
      </c>
      <c r="K11" s="19">
        <f t="shared" si="0"/>
        <v>6</v>
      </c>
      <c r="L11" s="19">
        <f t="shared" si="1"/>
        <v>918</v>
      </c>
      <c r="M11" s="18">
        <f>IF(ISTEXT(C11),SignOnSheet!$U$22+1,IF(C11&lt;&gt;"",IFERROR(IF(L11&gt;0,RANK(L11,IF(L$6:L$38&gt;0,L$6:L$38,),1)-COUNTIF(L$6:L$38,"=0"),IF(L11&lt;&gt;"",SignOnSheet!$U$22+1,0)),0),""))</f>
        <v>6</v>
      </c>
      <c r="N11" s="20" t="e">
        <f>IF(#REF!=N$5,IF(L11="",MAX($L$6:$L$38)+1,L11),"")</f>
        <v>#REF!</v>
      </c>
      <c r="O11" s="20"/>
      <c r="P11" s="20"/>
      <c r="Q11" s="20"/>
      <c r="R11" s="18"/>
      <c r="S11" s="20"/>
      <c r="T11" s="18"/>
    </row>
    <row r="12" spans="1:25" x14ac:dyDescent="0.2">
      <c r="A12" s="17">
        <f t="shared" si="2"/>
        <v>7</v>
      </c>
      <c r="B12" s="11">
        <v>2657</v>
      </c>
      <c r="C12" s="11">
        <v>5656</v>
      </c>
      <c r="D12" s="17" t="str">
        <f>IF(B12&lt;&gt;"",IFERROR(VLOOKUP(B12,SignOnSheet!$D$5:$N$18,7,FALSE),"NON_LISTED"),"")</f>
        <v>Nick Zervos-Christian Ponnotti</v>
      </c>
      <c r="E12" s="18" t="str">
        <f>IF(B12&lt;&gt;"",IFERROR(VLOOKUP(B12,SignOnSheet!$D$5:$K$18,3,FALSE),"NON_LISTED"),"")</f>
        <v>Hobie Tiger 18</v>
      </c>
      <c r="F12" s="18">
        <f>IF(B12&lt;&gt;"",IFERROR(VLOOKUP(B12,SignOnSheet!$D$5:$K$18,4,FALSE),"NON_LISTED"),"")</f>
        <v>1</v>
      </c>
      <c r="G12" s="18" t="str">
        <f>IF(B12&lt;&gt;"",IFERROR(VLOOKUP(B12,SignOnSheet!$D$5:$K$18,5,FALSE),"NON_LISTED"),"")</f>
        <v>A</v>
      </c>
      <c r="H12" s="18">
        <f>IF(B12&lt;&gt;"",IFERROR(VLOOKUP(B12,SignOnSheet!$D$5:$K$18,6,FALSE),"NON_LISTED"),"")</f>
        <v>4</v>
      </c>
      <c r="I12" s="39">
        <f>IF(B12&lt;&gt;"",IFERROR(VLOOKUP(B12,SignOnSheet!$D$5:$K$18,2,FALSE),"NON_LISTED"),"")</f>
        <v>0</v>
      </c>
      <c r="J12" s="18">
        <f t="shared" si="3"/>
        <v>3776</v>
      </c>
      <c r="K12" s="19">
        <f t="shared" si="0"/>
        <v>7</v>
      </c>
      <c r="L12" s="19">
        <f t="shared" si="1"/>
        <v>944</v>
      </c>
      <c r="M12" s="18">
        <f>IF(ISTEXT(C12),SignOnSheet!$U$22+1,IF(C12&lt;&gt;"",IFERROR(IF(L12&gt;0,RANK(L12,IF(L$6:L$38&gt;0,L$6:L$38,),1)-COUNTIF(L$6:L$38,"=0"),IF(L12&lt;&gt;"",SignOnSheet!$U$22+1,0)),0),""))</f>
        <v>7</v>
      </c>
      <c r="N12" s="20" t="e">
        <f>IF(#REF!=N$5,IF(L12="",MAX($L$6:$L$38)+1,L12),"")</f>
        <v>#REF!</v>
      </c>
      <c r="O12" s="20"/>
      <c r="P12" s="20"/>
      <c r="Q12" s="20"/>
      <c r="R12" s="18"/>
      <c r="S12" s="20"/>
      <c r="T12" s="18"/>
    </row>
    <row r="13" spans="1:25" x14ac:dyDescent="0.2">
      <c r="A13" s="17">
        <f t="shared" si="2"/>
        <v>8</v>
      </c>
      <c r="B13" s="11">
        <v>2126</v>
      </c>
      <c r="C13" s="11">
        <v>5817</v>
      </c>
      <c r="D13" s="17" t="str">
        <f>IF(B13&lt;&gt;"",IFERROR(VLOOKUP(B13,SignOnSheet!$D$5:$N$18,7,FALSE),"NON_LISTED"),"")</f>
        <v>Tony Norris-Tina Plattner</v>
      </c>
      <c r="E13" s="18" t="str">
        <f>IF(B13&lt;&gt;"",IFERROR(VLOOKUP(B13,SignOnSheet!$D$5:$K$18,3,FALSE),"NON_LISTED"),"")</f>
        <v>Hobie Tiger 18</v>
      </c>
      <c r="F13" s="18">
        <f>IF(B13&lt;&gt;"",IFERROR(VLOOKUP(B13,SignOnSheet!$D$5:$K$18,4,FALSE),"NON_LISTED"),"")</f>
        <v>1</v>
      </c>
      <c r="G13" s="18" t="str">
        <f>IF(B13&lt;&gt;"",IFERROR(VLOOKUP(B13,SignOnSheet!$D$5:$K$18,5,FALSE),"NON_LISTED"),"")</f>
        <v>A</v>
      </c>
      <c r="H13" s="18">
        <f>IF(B13&lt;&gt;"",IFERROR(VLOOKUP(B13,SignOnSheet!$D$5:$K$18,6,FALSE),"NON_LISTED"),"")</f>
        <v>4</v>
      </c>
      <c r="I13" s="39">
        <f>IF(B13&lt;&gt;"",IFERROR(VLOOKUP(B13,SignOnSheet!$D$5:$K$18,2,FALSE),"NON_LISTED"),"")</f>
        <v>0</v>
      </c>
      <c r="J13" s="18">
        <f t="shared" si="3"/>
        <v>3857</v>
      </c>
      <c r="K13" s="19">
        <f t="shared" si="0"/>
        <v>8</v>
      </c>
      <c r="L13" s="19">
        <f t="shared" si="1"/>
        <v>964.25</v>
      </c>
      <c r="M13" s="18">
        <f>IF(ISTEXT(C13),SignOnSheet!$U$22+1,IF(C13&lt;&gt;"",IFERROR(IF(L13&gt;0,RANK(L13,IF(L$6:L$38&gt;0,L$6:L$38,),1)-COUNTIF(L$6:L$38,"=0"),IF(L13&lt;&gt;"",SignOnSheet!$U$22+1,0)),0),""))</f>
        <v>8</v>
      </c>
      <c r="N13" s="20" t="e">
        <f>IF(#REF!=N$5,IF(L13="",MAX($L$6:$L$38)+1,L13),"")</f>
        <v>#REF!</v>
      </c>
      <c r="O13" s="20"/>
      <c r="P13" s="20"/>
      <c r="Q13" s="20"/>
      <c r="R13" s="18"/>
      <c r="S13" s="20"/>
      <c r="T13" s="18"/>
      <c r="V13" t="e">
        <f>(L6&gt;0)+(#REF!=$N$5)</f>
        <v>#REF!</v>
      </c>
    </row>
    <row r="14" spans="1:25" x14ac:dyDescent="0.2">
      <c r="A14" s="17">
        <f t="shared" si="2"/>
        <v>9</v>
      </c>
      <c r="B14" s="11">
        <v>2471</v>
      </c>
      <c r="C14" s="11">
        <v>6157</v>
      </c>
      <c r="D14" s="17" t="str">
        <f>IF(B14&lt;&gt;"",IFERROR(VLOOKUP(B14,SignOnSheet!$D$5:$N$18,7,FALSE),"NON_LISTED"),"")</f>
        <v>Mark Henderson-Shane Rumbold</v>
      </c>
      <c r="E14" s="18" t="str">
        <f>IF(B14&lt;&gt;"",IFERROR(VLOOKUP(B14,SignOnSheet!$D$5:$K$18,3,FALSE),"NON_LISTED"),"")</f>
        <v>Hobie Tiger 18</v>
      </c>
      <c r="F14" s="18">
        <f>IF(B14&lt;&gt;"",IFERROR(VLOOKUP(B14,SignOnSheet!$D$5:$K$18,4,FALSE),"NON_LISTED"),"")</f>
        <v>1</v>
      </c>
      <c r="G14" s="18" t="str">
        <f>IF(B14&lt;&gt;"",IFERROR(VLOOKUP(B14,SignOnSheet!$D$5:$K$18,5,FALSE),"NON_LISTED"),"")</f>
        <v>A</v>
      </c>
      <c r="H14" s="18">
        <f>IF(B14&lt;&gt;"",IFERROR(VLOOKUP(B14,SignOnSheet!$D$5:$K$18,6,FALSE),"NON_LISTED"),"")</f>
        <v>4</v>
      </c>
      <c r="I14" s="39">
        <f>IF(B14&lt;&gt;"",IFERROR(VLOOKUP(B14,SignOnSheet!$D$5:$K$18,2,FALSE),"NON_LISTED"),"")</f>
        <v>0</v>
      </c>
      <c r="J14" s="18">
        <f t="shared" si="3"/>
        <v>4077</v>
      </c>
      <c r="K14" s="19">
        <f t="shared" si="0"/>
        <v>9</v>
      </c>
      <c r="L14" s="19">
        <f t="shared" si="1"/>
        <v>1019.25</v>
      </c>
      <c r="M14" s="18">
        <f>IF(ISTEXT(C14),SignOnSheet!$U$22+1,IF(C14&lt;&gt;"",IFERROR(IF(L14&gt;0,RANK(L14,IF(L$6:L$38&gt;0,L$6:L$38,),1)-COUNTIF(L$6:L$38,"=0"),IF(L14&lt;&gt;"",SignOnSheet!$U$22+1,0)),0),""))</f>
        <v>9</v>
      </c>
      <c r="N14" s="20" t="e">
        <f>IF(#REF!=N$5,IF(L14="",MAX($L$6:$L$38)+1,L14),"")</f>
        <v>#REF!</v>
      </c>
      <c r="O14" s="20"/>
      <c r="P14" s="20"/>
      <c r="Q14" s="20"/>
      <c r="R14" s="18"/>
      <c r="S14" s="20"/>
      <c r="T14" s="18"/>
    </row>
    <row r="15" spans="1:25" x14ac:dyDescent="0.2">
      <c r="A15" s="17" t="e">
        <f>#REF!+1</f>
        <v>#REF!</v>
      </c>
      <c r="B15" s="11">
        <v>2751</v>
      </c>
      <c r="C15" s="11" t="s">
        <v>438</v>
      </c>
      <c r="D15" s="17" t="str">
        <f>IF(B15&lt;&gt;"",IFERROR(VLOOKUP(B15,SignOnSheet!$D$5:$N$18,7,FALSE),"NON_LISTED"),"")</f>
        <v>Jason Reuben-Adam Lovett</v>
      </c>
      <c r="E15" s="18" t="str">
        <f>IF(B15&lt;&gt;"",IFERROR(VLOOKUP(B15,SignOnSheet!$D$5:$K$18,3,FALSE),"NON_LISTED"),"")</f>
        <v>Hobie Tiger 18</v>
      </c>
      <c r="F15" s="18">
        <f>IF(B15&lt;&gt;"",IFERROR(VLOOKUP(B15,SignOnSheet!$D$5:$K$18,4,FALSE),"NON_LISTED"),"")</f>
        <v>1</v>
      </c>
      <c r="G15" s="18" t="s">
        <v>278</v>
      </c>
      <c r="H15" s="18">
        <v>4</v>
      </c>
      <c r="I15" s="39">
        <f>IF(B15&lt;&gt;"",IFERROR(VLOOKUP(B15,SignOnSheet!$D$5:$K$18,2,FALSE),"NON_LISTED"),"")</f>
        <v>0</v>
      </c>
      <c r="J15" s="18" t="str">
        <f t="shared" si="3"/>
        <v/>
      </c>
      <c r="K15" s="19">
        <f t="shared" si="0"/>
        <v>0</v>
      </c>
      <c r="L15" s="19" t="str">
        <f t="shared" si="1"/>
        <v/>
      </c>
      <c r="M15" s="18">
        <f>IF(ISTEXT(C15),SignOnSheet!$U$22+1,IF(C15&lt;&gt;"",IFERROR(IF(L15&gt;0,RANK(L15,IF(L$6:L$38&gt;0,L$6:L$38,),1)-COUNTIF(L$6:L$38,"=0"),IF(L15&lt;&gt;"",SignOnSheet!$U$22+1,0)),0),""))</f>
        <v>12</v>
      </c>
      <c r="N15" s="20" t="e">
        <f>IF(#REF!=N$5,IF(L15="",MAX($L$6:$L$38)+1,L15),"")</f>
        <v>#REF!</v>
      </c>
      <c r="O15" s="20"/>
      <c r="P15" s="20"/>
      <c r="Q15" s="20"/>
      <c r="R15" s="18"/>
      <c r="S15" s="20"/>
      <c r="T15" s="18"/>
    </row>
    <row r="16" spans="1:25" x14ac:dyDescent="0.2">
      <c r="A16" s="17" t="e">
        <f>#REF!+1</f>
        <v>#REF!</v>
      </c>
      <c r="B16" s="11">
        <v>1659</v>
      </c>
      <c r="C16" s="11" t="s">
        <v>438</v>
      </c>
      <c r="D16" s="17" t="str">
        <f>IF(B16&lt;&gt;"",IFERROR(VLOOKUP(B16,SignOnSheet!$D$5:$N$18,7,FALSE),"NON_LISTED"),"")</f>
        <v>Michael Sulzer-Andreas Schmidt</v>
      </c>
      <c r="E16" s="18" t="str">
        <f>IF(B16&lt;&gt;"",IFERROR(VLOOKUP(B16,SignOnSheet!$D$5:$K$18,3,FALSE),"NON_LISTED"),"")</f>
        <v>Nacra F18 Infusion</v>
      </c>
      <c r="F16" s="18">
        <f>IF(B16&lt;&gt;"",IFERROR(VLOOKUP(B16,SignOnSheet!$D$5:$K$18,4,FALSE),"NON_LISTED"),"")</f>
        <v>1</v>
      </c>
      <c r="G16" s="18" t="str">
        <f>IF(B16&lt;&gt;"",IFERROR(VLOOKUP(B16,SignOnSheet!$D$5:$K$18,5,FALSE),"NON_LISTED"),"")</f>
        <v>A</v>
      </c>
      <c r="H16" s="18">
        <f>IF(B16&lt;&gt;"",IFERROR(VLOOKUP(B16,SignOnSheet!$D$5:$K$18,6,FALSE),"NON_LISTED"),"")</f>
        <v>4</v>
      </c>
      <c r="I16" s="39">
        <f>IF(B16&lt;&gt;"",IFERROR(VLOOKUP(B16,SignOnSheet!$D$5:$K$18,2,FALSE),"NON_LISTED"),"")</f>
        <v>0</v>
      </c>
      <c r="J16" s="18" t="str">
        <f t="shared" si="3"/>
        <v/>
      </c>
      <c r="K16" s="19">
        <f t="shared" si="0"/>
        <v>0</v>
      </c>
      <c r="L16" s="19" t="str">
        <f t="shared" si="1"/>
        <v/>
      </c>
      <c r="M16" s="18">
        <f>IF(ISTEXT(C16),SignOnSheet!$U$22+1,IF(C16&lt;&gt;"",IFERROR(IF(L16&gt;0,RANK(L16,IF(L$6:L$38&gt;0,L$6:L$38,),1)-COUNTIF(L$6:L$38,"=0"),IF(L16&lt;&gt;"",SignOnSheet!$U$22+1,0)),0),""))</f>
        <v>12</v>
      </c>
      <c r="N16" s="20" t="e">
        <f>IF(#REF!=N$5,IF(L16="",MAX($L$6:$L$38)+1,L16),"")</f>
        <v>#REF!</v>
      </c>
      <c r="O16" s="20"/>
      <c r="P16" s="20"/>
      <c r="Q16" s="20"/>
      <c r="R16" s="18"/>
      <c r="S16" s="20"/>
      <c r="T16" s="18"/>
    </row>
    <row r="17" spans="1:20" x14ac:dyDescent="0.2">
      <c r="A17" s="17" t="e">
        <f t="shared" si="2"/>
        <v>#REF!</v>
      </c>
      <c r="B17" s="11"/>
      <c r="C17" s="11"/>
      <c r="D17" s="17" t="str">
        <f>IF(B17&lt;&gt;"",IFERROR(VLOOKUP(B17,SignOnSheet!$D$5:$N$18,7,FALSE),"NON_LISTED"),"")</f>
        <v/>
      </c>
      <c r="E17" s="18" t="str">
        <f>IF(B17&lt;&gt;"",IFERROR(VLOOKUP(B17,SignOnSheet!$D$5:$K$18,3,FALSE),"NON_LISTED"),"")</f>
        <v/>
      </c>
      <c r="F17" s="18" t="str">
        <f>IF(B17&lt;&gt;"",IFERROR(VLOOKUP(B17,SignOnSheet!$D$5:$K$18,4,FALSE),"NON_LISTED"),"")</f>
        <v/>
      </c>
      <c r="G17" s="18" t="str">
        <f>IF(B17&lt;&gt;"",IFERROR(VLOOKUP(B17,SignOnSheet!$D$5:$K$18,5,FALSE),"NON_LISTED"),"")</f>
        <v/>
      </c>
      <c r="H17" s="18" t="str">
        <f>IF(B17&lt;&gt;"",IFERROR(VLOOKUP(B17,SignOnSheet!$D$5:$K$18,6,FALSE),"NON_LISTED"),"")</f>
        <v/>
      </c>
      <c r="I17" s="39" t="str">
        <f>IF(B17&lt;&gt;"",IFERROR(VLOOKUP(B17,SignOnSheet!$D$5:$K$18,2,FALSE),"NON_LISTED"),"")</f>
        <v/>
      </c>
      <c r="J17" s="18" t="str">
        <f t="shared" si="3"/>
        <v/>
      </c>
      <c r="K17" s="19" t="str">
        <f t="shared" si="0"/>
        <v/>
      </c>
      <c r="L17" s="19" t="str">
        <f t="shared" si="1"/>
        <v/>
      </c>
      <c r="M17" s="18" t="str">
        <f>IF(ISTEXT(C17),SignOnSheet!$U$22+1,IF(C17&lt;&gt;"",IFERROR(IF(L17&gt;0,RANK(L17,IF(L$6:L$38&gt;0,L$6:L$38,),1)-COUNTIF(L$6:L$38,"=0"),IF(L17&lt;&gt;"",SignOnSheet!$U$22+1,0)),0),""))</f>
        <v/>
      </c>
      <c r="N17" s="20" t="e">
        <f>IF(#REF!=N$5,IF(L17="",MAX($L$6:$L$38)+1,L17),"")</f>
        <v>#REF!</v>
      </c>
      <c r="O17" s="20"/>
      <c r="P17" s="20"/>
      <c r="Q17" s="20"/>
      <c r="R17" s="18"/>
      <c r="S17" s="20"/>
      <c r="T17" s="18"/>
    </row>
    <row r="18" spans="1:20" x14ac:dyDescent="0.2">
      <c r="A18" s="17" t="e">
        <f t="shared" si="2"/>
        <v>#REF!</v>
      </c>
      <c r="B18" s="11"/>
      <c r="C18" s="11"/>
      <c r="D18" s="17" t="str">
        <f>IF(B18&lt;&gt;"",IFERROR(VLOOKUP(B18,SignOnSheet!$D$5:$N$18,7,FALSE),"NON_LISTED"),"")</f>
        <v/>
      </c>
      <c r="E18" s="18" t="str">
        <f>IF(B18&lt;&gt;"",IFERROR(VLOOKUP(B18,SignOnSheet!$D$5:$K$18,3,FALSE),"NON_LISTED"),"")</f>
        <v/>
      </c>
      <c r="F18" s="18" t="str">
        <f>IF(B18&lt;&gt;"",IFERROR(VLOOKUP(B18,SignOnSheet!$D$5:$K$18,4,FALSE),"NON_LISTED"),"")</f>
        <v/>
      </c>
      <c r="G18" s="18" t="str">
        <f>IF(B18&lt;&gt;"",IFERROR(VLOOKUP(B18,SignOnSheet!$D$5:$K$18,5,FALSE),"NON_LISTED"),"")</f>
        <v/>
      </c>
      <c r="H18" s="18" t="str">
        <f>IF(B18&lt;&gt;"",IFERROR(VLOOKUP(B18,SignOnSheet!$D$5:$K$18,6,FALSE),"NON_LISTED"),"")</f>
        <v/>
      </c>
      <c r="I18" s="39" t="str">
        <f>IF(B18&lt;&gt;"",IFERROR(VLOOKUP(B18,SignOnSheet!$D$5:$K$18,2,FALSE),"NON_LISTED"),"")</f>
        <v/>
      </c>
      <c r="J18" s="18" t="str">
        <f t="shared" si="3"/>
        <v/>
      </c>
      <c r="K18" s="19" t="str">
        <f t="shared" si="0"/>
        <v/>
      </c>
      <c r="L18" s="19" t="str">
        <f t="shared" si="1"/>
        <v/>
      </c>
      <c r="M18" s="18" t="str">
        <f>IF(ISTEXT(C18),SignOnSheet!$U$22+1,IF(C18&lt;&gt;"",IFERROR(IF(L18&gt;0,RANK(L18,IF(L$6:L$38&gt;0,L$6:L$38,),1)-COUNTIF(L$6:L$38,"=0"),IF(L18&lt;&gt;"",SignOnSheet!$U$22+1,0)),0),""))</f>
        <v/>
      </c>
      <c r="N18" s="20" t="e">
        <f>IF(#REF!=N$5,IF(L18="",MAX($L$6:$L$38)+1,L18),"")</f>
        <v>#REF!</v>
      </c>
      <c r="O18" s="20" t="str">
        <f t="shared" ref="O18:O38" si="4">IFERROR(IF(L18&lt;&gt;"",L18/I18,""),"")</f>
        <v/>
      </c>
      <c r="P18" s="20" t="str">
        <f t="shared" ref="P18:P38" si="5">IF(LEFT(B19,1)="D",COUNTA($C$6:$C$38)+1,IF(C19&lt;&gt;"",IFERROR(IF(O18&gt;0,RANK(O18,IF(O$6:O$38&gt;0,O$6:O$38,),1)-COUNTIF(O$6:O$38,"=0"),IF(O18&lt;&gt;"",COUNT($C$6:$C$38)+1,0)),0),""))</f>
        <v/>
      </c>
      <c r="Q18" s="20"/>
      <c r="R18" s="18"/>
      <c r="S18" s="20"/>
      <c r="T18" s="18"/>
    </row>
    <row r="19" spans="1:20" x14ac:dyDescent="0.2">
      <c r="A19" s="17" t="e">
        <f t="shared" si="2"/>
        <v>#REF!</v>
      </c>
      <c r="B19" s="11"/>
      <c r="C19" s="11"/>
      <c r="D19" s="17" t="str">
        <f>IF(B19&lt;&gt;"",IFERROR(VLOOKUP(B19,SignOnSheet!$D$5:$N$18,7,FALSE),"NON_LISTED"),"")</f>
        <v/>
      </c>
      <c r="E19" s="18" t="str">
        <f>IF(B19&lt;&gt;"",IFERROR(VLOOKUP(B19,SignOnSheet!$D$5:$K$18,3,FALSE),"NON_LISTED"),"")</f>
        <v/>
      </c>
      <c r="F19" s="18" t="str">
        <f>IF(B19&lt;&gt;"",IFERROR(VLOOKUP(B19,SignOnSheet!$D$5:$K$18,4,FALSE),"NON_LISTED"),"")</f>
        <v/>
      </c>
      <c r="G19" s="18" t="str">
        <f>IF(B19&lt;&gt;"",IFERROR(VLOOKUP(B19,SignOnSheet!$D$5:$K$18,5,FALSE),"NON_LISTED"),"")</f>
        <v/>
      </c>
      <c r="H19" s="18" t="str">
        <f>IF(B19&lt;&gt;"",IFERROR(VLOOKUP(B19,SignOnSheet!$D$5:$K$18,6,FALSE),"NON_LISTED"),"")</f>
        <v/>
      </c>
      <c r="I19" s="39" t="str">
        <f>IF(B19&lt;&gt;"",IFERROR(VLOOKUP(B19,SignOnSheet!$D$5:$K$18,2,FALSE),"NON_LISTED"),"")</f>
        <v/>
      </c>
      <c r="J19" s="18" t="str">
        <f t="shared" si="3"/>
        <v/>
      </c>
      <c r="K19" s="19" t="str">
        <f t="shared" si="0"/>
        <v/>
      </c>
      <c r="L19" s="19" t="str">
        <f t="shared" si="1"/>
        <v/>
      </c>
      <c r="M19" s="18" t="str">
        <f>IF(ISTEXT(C19),SignOnSheet!$U$22+1,IF(C19&lt;&gt;"",IFERROR(IF(L19&gt;0,RANK(L19,IF(L$6:L$38&gt;0,L$6:L$38,),1)-COUNTIF(L$6:L$38,"=0"),IF(L19&lt;&gt;"",SignOnSheet!$U$22+1,0)),0),""))</f>
        <v/>
      </c>
      <c r="N19" s="20" t="e">
        <f>IF(#REF!=N$5,IF(L19="",MAX($L$6:$L$38)+1,L19),"")</f>
        <v>#REF!</v>
      </c>
      <c r="O19" s="20" t="str">
        <f t="shared" si="4"/>
        <v/>
      </c>
      <c r="P19" s="20" t="str">
        <f t="shared" si="5"/>
        <v/>
      </c>
      <c r="Q19" s="20"/>
      <c r="R19" s="18"/>
      <c r="S19" s="20"/>
      <c r="T19" s="18"/>
    </row>
    <row r="20" spans="1:20" x14ac:dyDescent="0.2">
      <c r="A20" s="17" t="e">
        <f t="shared" si="2"/>
        <v>#REF!</v>
      </c>
      <c r="B20" s="11"/>
      <c r="C20" s="11"/>
      <c r="D20" s="17" t="str">
        <f>IF(B20&lt;&gt;"",IFERROR(VLOOKUP(B20,SignOnSheet!$D$5:$N$18,7,FALSE),"NON_LISTED"),"")</f>
        <v/>
      </c>
      <c r="E20" s="18" t="str">
        <f>IF(B20&lt;&gt;"",IFERROR(VLOOKUP(B20,SignOnSheet!$D$5:$K$18,3,FALSE),"NON_LISTED"),"")</f>
        <v/>
      </c>
      <c r="F20" s="18" t="str">
        <f>IF(B20&lt;&gt;"",IFERROR(VLOOKUP(B20,SignOnSheet!$D$5:$K$18,4,FALSE),"NON_LISTED"),"")</f>
        <v/>
      </c>
      <c r="G20" s="18" t="str">
        <f>IF(B20&lt;&gt;"",IFERROR(VLOOKUP(B20,SignOnSheet!$D$5:$K$18,5,FALSE),"NON_LISTED"),"")</f>
        <v/>
      </c>
      <c r="H20" s="18" t="str">
        <f>IF(B20&lt;&gt;"",IFERROR(VLOOKUP(B20,SignOnSheet!$D$5:$K$18,6,FALSE),"NON_LISTED"),"")</f>
        <v/>
      </c>
      <c r="I20" s="39" t="str">
        <f>IF(B20&lt;&gt;"",IFERROR(VLOOKUP(B20,SignOnSheet!$D$5:$K$18,2,FALSE),"NON_LISTED"),"")</f>
        <v/>
      </c>
      <c r="J20" s="18" t="str">
        <f t="shared" si="3"/>
        <v/>
      </c>
      <c r="K20" s="19" t="str">
        <f t="shared" si="0"/>
        <v/>
      </c>
      <c r="L20" s="19" t="str">
        <f t="shared" ref="L20:L38" si="6">IFERROR(IF(J20&lt;&gt;"",J20/F20,"")/H20,"")</f>
        <v/>
      </c>
      <c r="M20" s="18" t="str">
        <f>IF(ISTEXT(C20),SignOnSheet!$U$22+1,IF(C20&lt;&gt;"",IFERROR(IF(L20&gt;0,RANK(L20,IF(L$6:L$38&gt;0,L$6:L$38,),1)-COUNTIF(L$6:L$38,"=0"),IF(L20&lt;&gt;"",SignOnSheet!$U$22+1,0)),0),""))</f>
        <v/>
      </c>
      <c r="N20" s="20" t="e">
        <f>IF(#REF!=N$5,IF(L20="",MAX($L$6:$L$38)+1,L20),"")</f>
        <v>#REF!</v>
      </c>
      <c r="O20" s="20" t="str">
        <f t="shared" si="4"/>
        <v/>
      </c>
      <c r="P20" s="20" t="str">
        <f t="shared" si="5"/>
        <v/>
      </c>
      <c r="Q20" s="20"/>
      <c r="R20" s="18"/>
      <c r="S20" s="20"/>
      <c r="T20" s="18"/>
    </row>
    <row r="21" spans="1:20" x14ac:dyDescent="0.2">
      <c r="A21" s="17" t="e">
        <f t="shared" ref="A21:A38" si="7">A20+1</f>
        <v>#REF!</v>
      </c>
      <c r="B21" s="11"/>
      <c r="C21" s="11"/>
      <c r="D21" s="17" t="str">
        <f>IF(B21&lt;&gt;"",IFERROR(VLOOKUP(B21,SignOnSheet!$D$5:$N$18,7,FALSE),"NON_LISTED"),"")</f>
        <v/>
      </c>
      <c r="E21" s="18" t="str">
        <f>IF(B21&lt;&gt;"",IFERROR(VLOOKUP(B21,SignOnSheet!$D$5:$K$18,3,FALSE),"NON_LISTED"),"")</f>
        <v/>
      </c>
      <c r="F21" s="18" t="str">
        <f>IF(B21&lt;&gt;"",IFERROR(VLOOKUP(B21,SignOnSheet!$D$5:$K$18,4,FALSE),"NON_LISTED"),"")</f>
        <v/>
      </c>
      <c r="G21" s="18" t="str">
        <f>IF(B21&lt;&gt;"",IFERROR(VLOOKUP(B21,SignOnSheet!$D$5:$K$18,5,FALSE),"NON_LISTED"),"")</f>
        <v/>
      </c>
      <c r="H21" s="18" t="str">
        <f>IF(B21&lt;&gt;"",IFERROR(VLOOKUP(B21,SignOnSheet!$D$5:$K$18,6,FALSE),"NON_LISTED"),"")</f>
        <v/>
      </c>
      <c r="I21" s="39" t="str">
        <f>IF(B21&lt;&gt;"",IFERROR(VLOOKUP(B21,SignOnSheet!$D$5:$K$18,2,FALSE),"NON_LISTED"),"")</f>
        <v/>
      </c>
      <c r="J21" s="18" t="str">
        <f t="shared" si="3"/>
        <v/>
      </c>
      <c r="K21" s="19" t="str">
        <f t="shared" si="0"/>
        <v/>
      </c>
      <c r="L21" s="19" t="str">
        <f t="shared" si="6"/>
        <v/>
      </c>
      <c r="M21" s="18" t="str">
        <f>IF(ISTEXT(C21),SignOnSheet!$U$22+1,IF(C21&lt;&gt;"",IFERROR(IF(L21&gt;0,RANK(L21,IF(L$6:L$38&gt;0,L$6:L$38,),1)-COUNTIF(L$6:L$38,"=0"),IF(L21&lt;&gt;"",SignOnSheet!$U$22+1,0)),0),""))</f>
        <v/>
      </c>
      <c r="N21" s="20" t="e">
        <f>IF(#REF!=N$5,IF(L21="",MAX($L$6:$L$38)+1,L21),"")</f>
        <v>#REF!</v>
      </c>
      <c r="O21" s="20" t="str">
        <f t="shared" si="4"/>
        <v/>
      </c>
      <c r="P21" s="20" t="str">
        <f t="shared" si="5"/>
        <v/>
      </c>
      <c r="Q21" s="20"/>
      <c r="R21" s="18"/>
      <c r="S21" s="20"/>
      <c r="T21" s="18"/>
    </row>
    <row r="22" spans="1:20" x14ac:dyDescent="0.2">
      <c r="A22" s="17" t="e">
        <f t="shared" si="7"/>
        <v>#REF!</v>
      </c>
      <c r="B22" s="11"/>
      <c r="C22" s="11"/>
      <c r="D22" s="17" t="str">
        <f>IF(B22&lt;&gt;"",IFERROR(VLOOKUP(B22,SignOnSheet!$D$5:$N$18,7,FALSE),"NON_LISTED"),"")</f>
        <v/>
      </c>
      <c r="E22" s="18" t="str">
        <f>IF(B22&lt;&gt;"",IFERROR(VLOOKUP(B22,SignOnSheet!$D$5:$K$18,3,FALSE),"NON_LISTED"),"")</f>
        <v/>
      </c>
      <c r="F22" s="18" t="str">
        <f>IF(B22&lt;&gt;"",IFERROR(VLOOKUP(B22,SignOnSheet!$D$5:$K$18,4,FALSE),"NON_LISTED"),"")</f>
        <v/>
      </c>
      <c r="G22" s="18" t="str">
        <f>IF(B22&lt;&gt;"",IFERROR(VLOOKUP(B22,SignOnSheet!$D$5:$K$18,5,FALSE),"NON_LISTED"),"")</f>
        <v/>
      </c>
      <c r="H22" s="18" t="str">
        <f>IF(B22&lt;&gt;"",IFERROR(VLOOKUP(B22,SignOnSheet!$D$5:$K$18,6,FALSE),"NON_LISTED"),"")</f>
        <v/>
      </c>
      <c r="I22" s="39" t="str">
        <f>IF(B22&lt;&gt;"",IFERROR(VLOOKUP(B22,SignOnSheet!$D$5:$K$18,2,FALSE),"NON_LISTED"),"")</f>
        <v/>
      </c>
      <c r="J22" s="18" t="str">
        <f t="shared" si="3"/>
        <v/>
      </c>
      <c r="K22" s="19" t="str">
        <f t="shared" si="0"/>
        <v/>
      </c>
      <c r="L22" s="19" t="str">
        <f t="shared" si="6"/>
        <v/>
      </c>
      <c r="M22" s="18" t="str">
        <f>IF(ISTEXT(C22),SignOnSheet!$U$22+1,IF(C22&lt;&gt;"",IFERROR(IF(L22&gt;0,RANK(L22,IF(L$6:L$38&gt;0,L$6:L$38,),1)-COUNTIF(L$6:L$38,"=0"),IF(L22&lt;&gt;"",SignOnSheet!$U$22+1,0)),0),""))</f>
        <v/>
      </c>
      <c r="N22" s="20" t="e">
        <f>IF(#REF!=N$5,IF(L22="",MAX($L$6:$L$38)+1,L22),"")</f>
        <v>#REF!</v>
      </c>
      <c r="O22" s="20" t="str">
        <f t="shared" si="4"/>
        <v/>
      </c>
      <c r="P22" s="20" t="str">
        <f t="shared" si="5"/>
        <v/>
      </c>
      <c r="Q22" s="20"/>
      <c r="R22" s="18"/>
      <c r="S22" s="20"/>
      <c r="T22" s="18"/>
    </row>
    <row r="23" spans="1:20" x14ac:dyDescent="0.2">
      <c r="A23" s="17" t="e">
        <f t="shared" si="7"/>
        <v>#REF!</v>
      </c>
      <c r="B23" s="11"/>
      <c r="C23" s="11"/>
      <c r="D23" s="17" t="str">
        <f>IF(B23&lt;&gt;"",IFERROR(VLOOKUP(B23,SignOnSheet!$D$5:$N$18,7,FALSE),"NON_LISTED"),"")</f>
        <v/>
      </c>
      <c r="E23" s="18" t="str">
        <f>IF(B23&lt;&gt;"",IFERROR(VLOOKUP(B23,SignOnSheet!$D$5:$K$18,3,FALSE),"NON_LISTED"),"")</f>
        <v/>
      </c>
      <c r="F23" s="18" t="str">
        <f>IF(B23&lt;&gt;"",IFERROR(VLOOKUP(B23,SignOnSheet!$D$5:$K$18,4,FALSE),"NON_LISTED"),"")</f>
        <v/>
      </c>
      <c r="G23" s="18" t="str">
        <f>IF(B23&lt;&gt;"",IFERROR(VLOOKUP(B23,SignOnSheet!$D$5:$K$18,5,FALSE),"NON_LISTED"),"")</f>
        <v/>
      </c>
      <c r="H23" s="18" t="str">
        <f>IF(B23&lt;&gt;"",IFERROR(VLOOKUP(B23,SignOnSheet!$D$5:$K$18,6,FALSE),"NON_LISTED"),"")</f>
        <v/>
      </c>
      <c r="I23" s="27" t="str">
        <f>IF(B23&lt;&gt;"",IFERROR(VLOOKUP(B23,SignOnSheet!$D$5:$K$18,2,FALSE),"NON_LISTED"),"")</f>
        <v/>
      </c>
      <c r="J23" s="18" t="str">
        <f t="shared" si="3"/>
        <v/>
      </c>
      <c r="K23" s="19" t="str">
        <f t="shared" si="0"/>
        <v/>
      </c>
      <c r="L23" s="19" t="str">
        <f t="shared" si="6"/>
        <v/>
      </c>
      <c r="M23" s="18" t="str">
        <f>IF(ISTEXT(C23),SignOnSheet!$U$22+1,IF(C23&lt;&gt;"",IFERROR(IF(L23&gt;0,RANK(L23,IF(L$6:L$38&gt;0,L$6:L$38,),1)-COUNTIF(L$6:L$38,"=0"),IF(L23&lt;&gt;"",SignOnSheet!$U$22+1,0)),0),""))</f>
        <v/>
      </c>
      <c r="N23" s="20" t="e">
        <f>IF(#REF!=N$5,IF(L23="",MAX($L$6:$L$38)+1,L23),"")</f>
        <v>#REF!</v>
      </c>
      <c r="O23" s="20" t="str">
        <f t="shared" si="4"/>
        <v/>
      </c>
      <c r="P23" s="20" t="str">
        <f t="shared" si="5"/>
        <v/>
      </c>
      <c r="Q23" s="20"/>
      <c r="R23" s="18"/>
      <c r="S23" s="20"/>
      <c r="T23" s="18"/>
    </row>
    <row r="24" spans="1:20" x14ac:dyDescent="0.2">
      <c r="A24" s="17" t="e">
        <f t="shared" si="7"/>
        <v>#REF!</v>
      </c>
      <c r="B24" s="11"/>
      <c r="C24" s="11"/>
      <c r="D24" s="17" t="str">
        <f>IF(B24&lt;&gt;"",IFERROR(VLOOKUP(B24,SignOnSheet!$D$5:$N$18,7,FALSE),"NON_LISTED"),"")</f>
        <v/>
      </c>
      <c r="E24" s="18" t="str">
        <f>IF(B24&lt;&gt;"",IFERROR(VLOOKUP(B24,SignOnSheet!$D$5:$K$18,3,FALSE),"NON_LISTED"),"")</f>
        <v/>
      </c>
      <c r="F24" s="18" t="str">
        <f>IF(B24&lt;&gt;"",IFERROR(VLOOKUP(B24,SignOnSheet!$D$5:$K$18,4,FALSE),"NON_LISTED"),"")</f>
        <v/>
      </c>
      <c r="G24" s="18" t="str">
        <f>IF(B24&lt;&gt;"",IFERROR(VLOOKUP(B24,SignOnSheet!$D$5:$K$18,5,FALSE),"NON_LISTED"),"")</f>
        <v/>
      </c>
      <c r="H24" s="18" t="str">
        <f>IF(B24&lt;&gt;"",IFERROR(VLOOKUP(B24,SignOnSheet!$D$5:$K$18,6,FALSE),"NON_LISTED"),"")</f>
        <v/>
      </c>
      <c r="I24" s="27" t="str">
        <f>IF(B24&lt;&gt;"",IFERROR(VLOOKUP(B24,SignOnSheet!$D$5:$K$18,2,FALSE),"NON_LISTED"),"")</f>
        <v/>
      </c>
      <c r="J24" s="18" t="str">
        <f t="shared" si="3"/>
        <v/>
      </c>
      <c r="K24" s="19" t="str">
        <f t="shared" si="0"/>
        <v/>
      </c>
      <c r="L24" s="19" t="str">
        <f t="shared" si="6"/>
        <v/>
      </c>
      <c r="M24" s="18" t="str">
        <f>IF(ISTEXT(C24),SignOnSheet!$U$22+1,IF(C24&lt;&gt;"",IFERROR(IF(L24&gt;0,RANK(L24,IF(L$6:L$38&gt;0,L$6:L$38,),1)-COUNTIF(L$6:L$38,"=0"),IF(L24&lt;&gt;"",SignOnSheet!$U$22+1,0)),0),""))</f>
        <v/>
      </c>
      <c r="N24" s="20" t="e">
        <f>IF(#REF!=N$5,IF(L24="",MAX($L$6:$L$38)+1,L24),"")</f>
        <v>#REF!</v>
      </c>
      <c r="O24" s="20" t="str">
        <f t="shared" si="4"/>
        <v/>
      </c>
      <c r="P24" s="20" t="str">
        <f t="shared" si="5"/>
        <v/>
      </c>
      <c r="Q24" s="20"/>
      <c r="R24" s="18"/>
      <c r="S24" s="20"/>
      <c r="T24" s="18"/>
    </row>
    <row r="25" spans="1:20" x14ac:dyDescent="0.2">
      <c r="A25" s="17" t="e">
        <f t="shared" si="7"/>
        <v>#REF!</v>
      </c>
      <c r="B25" s="11"/>
      <c r="C25" s="11"/>
      <c r="D25" s="17" t="str">
        <f>IF(B25&lt;&gt;"",IFERROR(VLOOKUP(B25,SignOnSheet!$D$5:$N$18,7,FALSE),"NON_LISTED"),"")</f>
        <v/>
      </c>
      <c r="E25" s="18" t="str">
        <f>IF(B25&lt;&gt;"",IFERROR(VLOOKUP(B25,SignOnSheet!$D$5:$K$18,3,FALSE),"NON_LISTED"),"")</f>
        <v/>
      </c>
      <c r="F25" s="18" t="str">
        <f>IF(B25&lt;&gt;"",IFERROR(VLOOKUP(B25,SignOnSheet!$D$5:$K$18,4,FALSE),"NON_LISTED"),"")</f>
        <v/>
      </c>
      <c r="G25" s="18" t="str">
        <f>IF(B25&lt;&gt;"",IFERROR(VLOOKUP(B25,SignOnSheet!$D$5:$K$18,5,FALSE),"NON_LISTED"),"")</f>
        <v/>
      </c>
      <c r="H25" s="18" t="str">
        <f>IF(B25&lt;&gt;"",IFERROR(VLOOKUP(B25,SignOnSheet!$D$5:$K$18,6,FALSE),"NON_LISTED"),"")</f>
        <v/>
      </c>
      <c r="I25" s="27" t="str">
        <f>IF(B25&lt;&gt;"",IFERROR(VLOOKUP(B25,SignOnSheet!$D$5:$K$18,2,FALSE),"NON_LISTED"),"")</f>
        <v/>
      </c>
      <c r="J25" s="18" t="str">
        <f t="shared" si="3"/>
        <v/>
      </c>
      <c r="K25" s="19" t="str">
        <f t="shared" si="0"/>
        <v/>
      </c>
      <c r="L25" s="19" t="str">
        <f t="shared" si="6"/>
        <v/>
      </c>
      <c r="M25" s="18" t="str">
        <f>IF(ISTEXT(C25),SignOnSheet!$U$22+1,IF(C25&lt;&gt;"",IFERROR(IF(L25&gt;0,RANK(L25,IF(L$6:L$38&gt;0,L$6:L$38,),1)-COUNTIF(L$6:L$38,"=0"),IF(L25&lt;&gt;"",SignOnSheet!$U$22+1,0)),0),""))</f>
        <v/>
      </c>
      <c r="N25" s="20" t="e">
        <f>IF(#REF!=N$5,IF(L25="",MAX($L$6:$L$38)+1,L25),"")</f>
        <v>#REF!</v>
      </c>
      <c r="O25" s="20" t="str">
        <f t="shared" si="4"/>
        <v/>
      </c>
      <c r="P25" s="20" t="str">
        <f t="shared" si="5"/>
        <v/>
      </c>
      <c r="Q25" s="20"/>
      <c r="R25" s="18"/>
      <c r="S25" s="20"/>
      <c r="T25" s="18"/>
    </row>
    <row r="26" spans="1:20" x14ac:dyDescent="0.2">
      <c r="A26" s="17" t="e">
        <f t="shared" si="7"/>
        <v>#REF!</v>
      </c>
      <c r="B26" s="11"/>
      <c r="C26" s="11"/>
      <c r="D26" s="17" t="str">
        <f>IF(B26&lt;&gt;"",IFERROR(VLOOKUP(B26,SignOnSheet!$D$5:$N$18,7,FALSE),"NON_LISTED"),"")</f>
        <v/>
      </c>
      <c r="E26" s="18" t="str">
        <f>IF(B26&lt;&gt;"",IFERROR(VLOOKUP(B26,SignOnSheet!$D$5:$K$18,3,FALSE),"NON_LISTED"),"")</f>
        <v/>
      </c>
      <c r="F26" s="18" t="str">
        <f>IF(B26&lt;&gt;"",IFERROR(VLOOKUP(B26,SignOnSheet!$D$5:$K$18,4,FALSE),"NON_LISTED"),"")</f>
        <v/>
      </c>
      <c r="G26" s="18" t="str">
        <f>IF(B26&lt;&gt;"",IFERROR(VLOOKUP(B26,SignOnSheet!$D$5:$K$18,5,FALSE),"NON_LISTED"),"")</f>
        <v/>
      </c>
      <c r="H26" s="18" t="str">
        <f>IF(B26&lt;&gt;"",IFERROR(VLOOKUP(B26,SignOnSheet!$D$5:$K$18,6,FALSE),"NON_LISTED"),"")</f>
        <v/>
      </c>
      <c r="I26" s="27" t="str">
        <f>IF(B26&lt;&gt;"",IFERROR(VLOOKUP(B26,SignOnSheet!$D$5:$K$18,2,FALSE),"NON_LISTED"),"")</f>
        <v/>
      </c>
      <c r="J26" s="18" t="str">
        <f t="shared" si="3"/>
        <v/>
      </c>
      <c r="K26" s="19" t="str">
        <f t="shared" si="0"/>
        <v/>
      </c>
      <c r="L26" s="19" t="str">
        <f t="shared" si="6"/>
        <v/>
      </c>
      <c r="M26" s="18" t="str">
        <f>IF(ISTEXT(C26),SignOnSheet!$U$22+1,IF(C26&lt;&gt;"",IFERROR(IF(L26&gt;0,RANK(L26,IF(L$6:L$38&gt;0,L$6:L$38,),1)-COUNTIF(L$6:L$38,"=0"),IF(L26&lt;&gt;"",SignOnSheet!$U$22+1,0)),0),""))</f>
        <v/>
      </c>
      <c r="N26" s="20" t="e">
        <f>IF(#REF!=N$5,IF(L26="",MAX($L$6:$L$38)+1,L26),"")</f>
        <v>#REF!</v>
      </c>
      <c r="O26" s="20" t="str">
        <f t="shared" si="4"/>
        <v/>
      </c>
      <c r="P26" s="20" t="str">
        <f t="shared" si="5"/>
        <v/>
      </c>
      <c r="Q26" s="20"/>
      <c r="R26" s="18"/>
      <c r="S26" s="20"/>
      <c r="T26" s="18"/>
    </row>
    <row r="27" spans="1:20" x14ac:dyDescent="0.2">
      <c r="A27" s="17" t="e">
        <f t="shared" si="7"/>
        <v>#REF!</v>
      </c>
      <c r="B27" s="11"/>
      <c r="C27" s="11"/>
      <c r="D27" s="17" t="str">
        <f>IF(B27&lt;&gt;"",IFERROR(VLOOKUP(B27,SignOnSheet!$D$5:$N$18,7,FALSE),"NON_LISTED"),"")</f>
        <v/>
      </c>
      <c r="E27" s="18" t="str">
        <f>IF(B27&lt;&gt;"",IFERROR(VLOOKUP(B27,SignOnSheet!$D$5:$K$18,3,FALSE),"NON_LISTED"),"")</f>
        <v/>
      </c>
      <c r="F27" s="18" t="str">
        <f>IF(B27&lt;&gt;"",IFERROR(VLOOKUP(B27,SignOnSheet!$D$5:$K$18,4,FALSE),"NON_LISTED"),"")</f>
        <v/>
      </c>
      <c r="G27" s="18" t="str">
        <f>IF(B27&lt;&gt;"",IFERROR(VLOOKUP(B27,SignOnSheet!$D$5:$K$18,5,FALSE),"NON_LISTED"),"")</f>
        <v/>
      </c>
      <c r="H27" s="18" t="str">
        <f>IF(B27&lt;&gt;"",IFERROR(VLOOKUP(B27,SignOnSheet!$D$5:$K$18,6,FALSE),"NON_LISTED"),"")</f>
        <v/>
      </c>
      <c r="I27" s="27" t="str">
        <f>IF(B27&lt;&gt;"",IFERROR(VLOOKUP(B27,SignOnSheet!$D$5:$K$18,2,FALSE),"NON_LISTED"),"")</f>
        <v/>
      </c>
      <c r="J27" s="18" t="str">
        <f t="shared" si="3"/>
        <v/>
      </c>
      <c r="K27" s="19" t="str">
        <f t="shared" si="0"/>
        <v/>
      </c>
      <c r="L27" s="19" t="str">
        <f t="shared" si="6"/>
        <v/>
      </c>
      <c r="M27" s="18" t="str">
        <f>IF(ISTEXT(C27),SignOnSheet!$U$22+1,IF(C27&lt;&gt;"",IFERROR(IF(L27&gt;0,RANK(L27,IF(L$6:L$38&gt;0,L$6:L$38,),1)-COUNTIF(L$6:L$38,"=0"),IF(L27&lt;&gt;"",SignOnSheet!$U$22+1,0)),0),""))</f>
        <v/>
      </c>
      <c r="N27" s="20" t="e">
        <f>IF(#REF!=N$5,IF(L27="",MAX($L$6:$L$38)+1,L27),"")</f>
        <v>#REF!</v>
      </c>
      <c r="O27" s="20" t="str">
        <f t="shared" si="4"/>
        <v/>
      </c>
      <c r="P27" s="20" t="str">
        <f t="shared" si="5"/>
        <v/>
      </c>
      <c r="Q27" s="20"/>
      <c r="R27" s="18"/>
      <c r="S27" s="20"/>
      <c r="T27" s="18"/>
    </row>
    <row r="28" spans="1:20" x14ac:dyDescent="0.2">
      <c r="A28" s="17" t="e">
        <f t="shared" si="7"/>
        <v>#REF!</v>
      </c>
      <c r="B28" s="11"/>
      <c r="C28" s="11"/>
      <c r="D28" s="17" t="str">
        <f>IF(B28&lt;&gt;"",IFERROR(VLOOKUP(B28,SignOnSheet!$D$5:$N$18,7,FALSE),"NON_LISTED"),"")</f>
        <v/>
      </c>
      <c r="E28" s="18" t="str">
        <f>IF(B28&lt;&gt;"",IFERROR(VLOOKUP(B28,SignOnSheet!$D$5:$K$18,3,FALSE),"NON_LISTED"),"")</f>
        <v/>
      </c>
      <c r="F28" s="18" t="str">
        <f>IF(B28&lt;&gt;"",IFERROR(VLOOKUP(B28,SignOnSheet!$D$5:$K$18,4,FALSE),"NON_LISTED"),"")</f>
        <v/>
      </c>
      <c r="G28" s="18" t="str">
        <f>IF(B28&lt;&gt;"",IFERROR(VLOOKUP(B28,SignOnSheet!$D$5:$K$18,5,FALSE),"NON_LISTED"),"")</f>
        <v/>
      </c>
      <c r="H28" s="18" t="str">
        <f>IF(B28&lt;&gt;"",IFERROR(VLOOKUP(B28,SignOnSheet!$D$5:$K$18,6,FALSE),"NON_LISTED"),"")</f>
        <v/>
      </c>
      <c r="I28" s="27" t="str">
        <f>IF(B28&lt;&gt;"",IFERROR(VLOOKUP(B28,SignOnSheet!$D$5:$K$18,2,FALSE),"NON_LISTED"),"")</f>
        <v/>
      </c>
      <c r="J28" s="18" t="str">
        <f t="shared" si="3"/>
        <v/>
      </c>
      <c r="K28" s="19" t="str">
        <f t="shared" si="0"/>
        <v/>
      </c>
      <c r="L28" s="19" t="str">
        <f t="shared" si="6"/>
        <v/>
      </c>
      <c r="M28" s="18" t="str">
        <f>IF(ISTEXT(C28),SignOnSheet!$U$22+1,IF(C28&lt;&gt;"",IFERROR(IF(L28&gt;0,RANK(L28,IF(L$6:L$38&gt;0,L$6:L$38,),1)-COUNTIF(L$6:L$38,"=0"),IF(L28&lt;&gt;"",SignOnSheet!$U$22+1,0)),0),""))</f>
        <v/>
      </c>
      <c r="N28" s="20" t="e">
        <f>IF(#REF!=N$5,IF(L28="",MAX($L$6:$L$38)+1,L28),"")</f>
        <v>#REF!</v>
      </c>
      <c r="O28" s="20" t="str">
        <f t="shared" si="4"/>
        <v/>
      </c>
      <c r="P28" s="20" t="str">
        <f t="shared" si="5"/>
        <v/>
      </c>
      <c r="Q28" s="20"/>
      <c r="R28" s="18"/>
      <c r="S28" s="20"/>
      <c r="T28" s="18"/>
    </row>
    <row r="29" spans="1:20" x14ac:dyDescent="0.2">
      <c r="A29" s="17" t="e">
        <f t="shared" si="7"/>
        <v>#REF!</v>
      </c>
      <c r="B29" s="11"/>
      <c r="C29" s="11"/>
      <c r="D29" s="17" t="str">
        <f>IF(B29&lt;&gt;"",IFERROR(VLOOKUP(B29,SignOnSheet!$D$5:$N$18,7,FALSE),"NON_LISTED"),"")</f>
        <v/>
      </c>
      <c r="E29" s="18" t="str">
        <f>IF(B29&lt;&gt;"",IFERROR(VLOOKUP(B29,SignOnSheet!$D$5:$K$18,3,FALSE),"NON_LISTED"),"")</f>
        <v/>
      </c>
      <c r="F29" s="18" t="str">
        <f>IF(B29&lt;&gt;"",IFERROR(VLOOKUP(B29,SignOnSheet!$D$5:$K$18,4,FALSE),"NON_LISTED"),"")</f>
        <v/>
      </c>
      <c r="G29" s="18" t="str">
        <f>IF(B29&lt;&gt;"",IFERROR(VLOOKUP(B29,SignOnSheet!$D$5:$K$18,5,FALSE),"NON_LISTED"),"")</f>
        <v/>
      </c>
      <c r="H29" s="18" t="str">
        <f>IF(B29&lt;&gt;"",IFERROR(VLOOKUP(B29,SignOnSheet!$D$5:$K$18,6,FALSE),"NON_LISTED"),"")</f>
        <v/>
      </c>
      <c r="I29" s="27" t="str">
        <f>IF(B29&lt;&gt;"",IFERROR(VLOOKUP(B29,SignOnSheet!$D$5:$K$18,2,FALSE),"NON_LISTED"),"")</f>
        <v/>
      </c>
      <c r="J29" s="18" t="str">
        <f t="shared" si="3"/>
        <v/>
      </c>
      <c r="K29" s="19" t="str">
        <f t="shared" si="0"/>
        <v/>
      </c>
      <c r="L29" s="19" t="str">
        <f t="shared" si="6"/>
        <v/>
      </c>
      <c r="M29" s="18" t="str">
        <f>IF(ISTEXT(C29),SignOnSheet!$U$22+1,IF(C29&lt;&gt;"",IFERROR(IF(L29&gt;0,RANK(L29,IF(L$6:L$38&gt;0,L$6:L$38,),1)-COUNTIF(L$6:L$38,"=0"),IF(L29&lt;&gt;"",SignOnSheet!$U$22+1,0)),0),""))</f>
        <v/>
      </c>
      <c r="N29" s="20" t="e">
        <f>IF(#REF!=N$5,IF(L29="",MAX($L$6:$L$38)+1,L29),"")</f>
        <v>#REF!</v>
      </c>
      <c r="O29" s="20" t="str">
        <f t="shared" si="4"/>
        <v/>
      </c>
      <c r="P29" s="20" t="str">
        <f t="shared" si="5"/>
        <v/>
      </c>
      <c r="Q29" s="20"/>
      <c r="R29" s="18"/>
      <c r="S29" s="20"/>
      <c r="T29" s="18"/>
    </row>
    <row r="30" spans="1:20" x14ac:dyDescent="0.2">
      <c r="A30" s="17" t="e">
        <f t="shared" si="7"/>
        <v>#REF!</v>
      </c>
      <c r="B30" s="11"/>
      <c r="C30" s="11"/>
      <c r="D30" s="17" t="str">
        <f>IF(B30&lt;&gt;"",IFERROR(VLOOKUP(B30,SignOnSheet!$D$5:$N$18,7,FALSE),"NON_LISTED"),"")</f>
        <v/>
      </c>
      <c r="E30" s="18" t="str">
        <f>IF(B30&lt;&gt;"",IFERROR(VLOOKUP(B30,SignOnSheet!$D$5:$K$18,3,FALSE),"NON_LISTED"),"")</f>
        <v/>
      </c>
      <c r="F30" s="18" t="str">
        <f>IF(B30&lt;&gt;"",IFERROR(VLOOKUP(B30,SignOnSheet!$D$5:$K$18,4,FALSE),"NON_LISTED"),"")</f>
        <v/>
      </c>
      <c r="G30" s="18" t="str">
        <f>IF(B30&lt;&gt;"",IFERROR(VLOOKUP(B30,SignOnSheet!$D$5:$K$18,5,FALSE),"NON_LISTED"),"")</f>
        <v/>
      </c>
      <c r="H30" s="18" t="str">
        <f>IF(B30&lt;&gt;"",IFERROR(VLOOKUP(B30,SignOnSheet!$D$5:$K$18,6,FALSE),"NON_LISTED"),"")</f>
        <v/>
      </c>
      <c r="I30" s="27" t="str">
        <f>IF(B30&lt;&gt;"",IFERROR(VLOOKUP(B30,SignOnSheet!$D$5:$K$18,2,FALSE),"NON_LISTED"),"")</f>
        <v/>
      </c>
      <c r="J30" s="18" t="str">
        <f t="shared" si="3"/>
        <v/>
      </c>
      <c r="K30" s="19" t="str">
        <f t="shared" si="0"/>
        <v/>
      </c>
      <c r="L30" s="19" t="str">
        <f t="shared" si="6"/>
        <v/>
      </c>
      <c r="M30" s="18" t="str">
        <f>IF(ISTEXT(C30),SignOnSheet!$U$22+1,IF(C30&lt;&gt;"",IFERROR(IF(L30&gt;0,RANK(L30,IF(L$6:L$38&gt;0,L$6:L$38,),1)-COUNTIF(L$6:L$38,"=0"),IF(L30&lt;&gt;"",SignOnSheet!$U$22+1,0)),0),""))</f>
        <v/>
      </c>
      <c r="N30" s="20" t="e">
        <f>IF(#REF!=N$5,IF(L30="",MAX($L$6:$L$38)+1,L30),"")</f>
        <v>#REF!</v>
      </c>
      <c r="O30" s="20" t="str">
        <f t="shared" si="4"/>
        <v/>
      </c>
      <c r="P30" s="20" t="str">
        <f t="shared" si="5"/>
        <v/>
      </c>
      <c r="Q30" s="20"/>
      <c r="R30" s="18"/>
      <c r="S30" s="20"/>
      <c r="T30" s="18"/>
    </row>
    <row r="31" spans="1:20" x14ac:dyDescent="0.2">
      <c r="A31" s="17" t="e">
        <f t="shared" si="7"/>
        <v>#REF!</v>
      </c>
      <c r="B31" s="11"/>
      <c r="C31" s="11"/>
      <c r="D31" s="17" t="str">
        <f>IF(B31&lt;&gt;"",IFERROR(VLOOKUP(B31,SignOnSheet!$D$5:$N$18,7,FALSE),"NON_LISTED"),"")</f>
        <v/>
      </c>
      <c r="E31" s="18" t="str">
        <f>IF(B31&lt;&gt;"",IFERROR(VLOOKUP(B31,SignOnSheet!$D$5:$K$18,3,FALSE),"NON_LISTED"),"")</f>
        <v/>
      </c>
      <c r="F31" s="18" t="str">
        <f>IF(B31&lt;&gt;"",IFERROR(VLOOKUP(B31,SignOnSheet!$D$5:$K$18,4,FALSE),"NON_LISTED"),"")</f>
        <v/>
      </c>
      <c r="G31" s="18" t="str">
        <f>IF(B31&lt;&gt;"",IFERROR(VLOOKUP(B31,SignOnSheet!$D$5:$K$18,5,FALSE),"NON_LISTED"),"")</f>
        <v/>
      </c>
      <c r="H31" s="18" t="str">
        <f>IF(B31&lt;&gt;"",IFERROR(VLOOKUP(B31,SignOnSheet!$D$5:$K$18,6,FALSE),"NON_LISTED"),"")</f>
        <v/>
      </c>
      <c r="I31" s="27" t="str">
        <f>IF(B31&lt;&gt;"",IFERROR(VLOOKUP(B31,SignOnSheet!$D$5:$K$18,2,FALSE),"NON_LISTED"),"")</f>
        <v/>
      </c>
      <c r="J31" s="18" t="str">
        <f t="shared" si="3"/>
        <v/>
      </c>
      <c r="K31" s="19" t="str">
        <f t="shared" si="0"/>
        <v/>
      </c>
      <c r="L31" s="19" t="str">
        <f t="shared" si="6"/>
        <v/>
      </c>
      <c r="M31" s="18" t="str">
        <f>IF(ISTEXT(C31),SignOnSheet!$U$22+1,IF(C31&lt;&gt;"",IFERROR(IF(L31&gt;0,RANK(L31,IF(L$6:L$38&gt;0,L$6:L$38,),1)-COUNTIF(L$6:L$38,"=0"),IF(L31&lt;&gt;"",SignOnSheet!$U$22+1,0)),0),""))</f>
        <v/>
      </c>
      <c r="N31" s="20" t="e">
        <f>IF(#REF!=N$5,IF(L31="",MAX($L$6:$L$38)+1,L31),"")</f>
        <v>#REF!</v>
      </c>
      <c r="O31" s="20" t="str">
        <f t="shared" si="4"/>
        <v/>
      </c>
      <c r="P31" s="20" t="str">
        <f t="shared" si="5"/>
        <v/>
      </c>
      <c r="Q31" s="20"/>
      <c r="R31" s="18"/>
      <c r="S31" s="20"/>
      <c r="T31" s="18"/>
    </row>
    <row r="32" spans="1:20" x14ac:dyDescent="0.2">
      <c r="A32" s="17" t="e">
        <f t="shared" si="7"/>
        <v>#REF!</v>
      </c>
      <c r="B32" s="11"/>
      <c r="C32" s="11"/>
      <c r="D32" s="17" t="str">
        <f>IF(B32&lt;&gt;"",IFERROR(VLOOKUP(B32,SignOnSheet!$D$5:$N$18,7,FALSE),"NON_LISTED"),"")</f>
        <v/>
      </c>
      <c r="E32" s="18" t="str">
        <f>IF(B32&lt;&gt;"",IFERROR(VLOOKUP(B32,SignOnSheet!$D$5:$K$18,3,FALSE),"NON_LISTED"),"")</f>
        <v/>
      </c>
      <c r="F32" s="18" t="str">
        <f>IF(B32&lt;&gt;"",IFERROR(VLOOKUP(B32,SignOnSheet!$D$5:$K$18,4,FALSE),"NON_LISTED"),"")</f>
        <v/>
      </c>
      <c r="G32" s="18" t="str">
        <f>IF(B32&lt;&gt;"",IFERROR(VLOOKUP(B32,SignOnSheet!$D$5:$K$18,5,FALSE),"NON_LISTED"),"")</f>
        <v/>
      </c>
      <c r="H32" s="18" t="str">
        <f>IF(B32&lt;&gt;"",IFERROR(VLOOKUP(B32,SignOnSheet!$D$5:$K$18,6,FALSE),"NON_LISTED"),"")</f>
        <v/>
      </c>
      <c r="I32" s="27" t="str">
        <f>IF(B32&lt;&gt;"",IFERROR(VLOOKUP(B32,SignOnSheet!$D$5:$K$18,2,FALSE),"NON_LISTED"),"")</f>
        <v/>
      </c>
      <c r="J32" s="18" t="str">
        <f t="shared" si="3"/>
        <v/>
      </c>
      <c r="K32" s="19" t="str">
        <f t="shared" si="0"/>
        <v/>
      </c>
      <c r="L32" s="19" t="str">
        <f t="shared" si="6"/>
        <v/>
      </c>
      <c r="M32" s="18" t="str">
        <f>IF(ISTEXT(C32),SignOnSheet!$U$22+1,IF(C32&lt;&gt;"",IFERROR(IF(L32&gt;0,RANK(L32,IF(L$6:L$38&gt;0,L$6:L$38,),1)-COUNTIF(L$6:L$38,"=0"),IF(L32&lt;&gt;"",SignOnSheet!$U$22+1,0)),0),""))</f>
        <v/>
      </c>
      <c r="N32" s="20" t="e">
        <f>IF(#REF!=N$5,IF(L32="",MAX($L$6:$L$38)+1,L32),"")</f>
        <v>#REF!</v>
      </c>
      <c r="O32" s="20" t="str">
        <f t="shared" si="4"/>
        <v/>
      </c>
      <c r="P32" s="20" t="str">
        <f t="shared" si="5"/>
        <v/>
      </c>
      <c r="Q32" s="20"/>
      <c r="R32" s="18"/>
      <c r="S32" s="20"/>
      <c r="T32" s="18"/>
    </row>
    <row r="33" spans="1:20" x14ac:dyDescent="0.2">
      <c r="A33" s="17" t="e">
        <f t="shared" si="7"/>
        <v>#REF!</v>
      </c>
      <c r="B33" s="11"/>
      <c r="C33" s="11"/>
      <c r="D33" s="17" t="str">
        <f>IF(B33&lt;&gt;"",IFERROR(VLOOKUP(B33,SignOnSheet!$D$5:$N$18,7,FALSE),"NON_LISTED"),"")</f>
        <v/>
      </c>
      <c r="E33" s="18" t="str">
        <f>IF(B33&lt;&gt;"",IFERROR(VLOOKUP(B33,SignOnSheet!$D$5:$K$18,3,FALSE),"NON_LISTED"),"")</f>
        <v/>
      </c>
      <c r="F33" s="18" t="str">
        <f>IF(B33&lt;&gt;"",IFERROR(VLOOKUP(B33,SignOnSheet!$D$5:$K$18,4,FALSE),"NON_LISTED"),"")</f>
        <v/>
      </c>
      <c r="G33" s="18" t="str">
        <f>IF(B33&lt;&gt;"",IFERROR(VLOOKUP(B33,SignOnSheet!$D$5:$K$18,5,FALSE),"NON_LISTED"),"")</f>
        <v/>
      </c>
      <c r="H33" s="18" t="str">
        <f>IF(B33&lt;&gt;"",IFERROR(VLOOKUP(B33,SignOnSheet!$D$5:$K$18,6,FALSE),"NON_LISTED"),"")</f>
        <v/>
      </c>
      <c r="I33" s="27" t="str">
        <f>IF(B33&lt;&gt;"",IFERROR(VLOOKUP(B33,SignOnSheet!$D$5:$K$18,2,FALSE),"NON_LISTED"),"")</f>
        <v/>
      </c>
      <c r="J33" s="18" t="str">
        <f t="shared" si="3"/>
        <v/>
      </c>
      <c r="K33" s="19" t="str">
        <f t="shared" si="0"/>
        <v/>
      </c>
      <c r="L33" s="19" t="str">
        <f t="shared" si="6"/>
        <v/>
      </c>
      <c r="M33" s="18" t="str">
        <f>IF(ISTEXT(C33),SignOnSheet!$U$22+1,IF(C33&lt;&gt;"",IFERROR(IF(L33&gt;0,RANK(L33,IF(L$6:L$38&gt;0,L$6:L$38,),1)-COUNTIF(L$6:L$38,"=0"),IF(L33&lt;&gt;"",SignOnSheet!$U$22+1,0)),0),""))</f>
        <v/>
      </c>
      <c r="N33" s="20" t="e">
        <f>IF(#REF!=N$5,IF(L33="",MAX($L$6:$L$38)+1,L33),"")</f>
        <v>#REF!</v>
      </c>
      <c r="O33" s="20" t="str">
        <f t="shared" si="4"/>
        <v/>
      </c>
      <c r="P33" s="20" t="str">
        <f t="shared" si="5"/>
        <v/>
      </c>
      <c r="Q33" s="20"/>
      <c r="R33" s="18"/>
      <c r="S33" s="20"/>
      <c r="T33" s="18"/>
    </row>
    <row r="34" spans="1:20" x14ac:dyDescent="0.2">
      <c r="A34" s="17" t="e">
        <f t="shared" si="7"/>
        <v>#REF!</v>
      </c>
      <c r="B34" s="11"/>
      <c r="C34" s="11"/>
      <c r="D34" s="17" t="str">
        <f>IF(B34&lt;&gt;"",IFERROR(VLOOKUP(B34,SignOnSheet!$D$5:$N$18,7,FALSE),"NON_LISTED"),"")</f>
        <v/>
      </c>
      <c r="E34" s="18" t="str">
        <f>IF(B34&lt;&gt;"",IFERROR(VLOOKUP(B34,SignOnSheet!$D$5:$K$18,3,FALSE),"NON_LISTED"),"")</f>
        <v/>
      </c>
      <c r="F34" s="18" t="str">
        <f>IF(B34&lt;&gt;"",IFERROR(VLOOKUP(B34,SignOnSheet!$D$5:$K$18,4,FALSE),"NON_LISTED"),"")</f>
        <v/>
      </c>
      <c r="G34" s="18" t="str">
        <f>IF(B34&lt;&gt;"",IFERROR(VLOOKUP(B34,SignOnSheet!$D$5:$K$18,5,FALSE),"NON_LISTED"),"")</f>
        <v/>
      </c>
      <c r="H34" s="18" t="str">
        <f>IF(B34&lt;&gt;"",IFERROR(VLOOKUP(B34,SignOnSheet!$D$5:$K$18,6,FALSE),"NON_LISTED"),"")</f>
        <v/>
      </c>
      <c r="I34" s="27" t="str">
        <f>IF(B34&lt;&gt;"",IFERROR(VLOOKUP(B34,SignOnSheet!$D$5:$K$18,2,FALSE),"NON_LISTED"),"")</f>
        <v/>
      </c>
      <c r="J34" s="18" t="str">
        <f t="shared" si="3"/>
        <v/>
      </c>
      <c r="K34" s="19" t="str">
        <f t="shared" si="0"/>
        <v/>
      </c>
      <c r="L34" s="19" t="str">
        <f t="shared" si="6"/>
        <v/>
      </c>
      <c r="M34" s="18" t="str">
        <f>IF(ISTEXT(C34),SignOnSheet!$U$22+1,IF(C34&lt;&gt;"",IFERROR(IF(L34&gt;0,RANK(L34,IF(L$6:L$38&gt;0,L$6:L$38,),1)-COUNTIF(L$6:L$38,"=0"),IF(L34&lt;&gt;"",SignOnSheet!$U$22+1,0)),0),""))</f>
        <v/>
      </c>
      <c r="N34" s="20" t="e">
        <f>IF(#REF!=N$5,IF(L34="",MAX($L$6:$L$38)+1,L34),"")</f>
        <v>#REF!</v>
      </c>
      <c r="O34" s="20" t="str">
        <f t="shared" si="4"/>
        <v/>
      </c>
      <c r="P34" s="20" t="str">
        <f t="shared" si="5"/>
        <v/>
      </c>
      <c r="Q34" s="20"/>
      <c r="R34" s="18"/>
      <c r="S34" s="20"/>
      <c r="T34" s="18"/>
    </row>
    <row r="35" spans="1:20" x14ac:dyDescent="0.2">
      <c r="A35" s="17" t="e">
        <f t="shared" si="7"/>
        <v>#REF!</v>
      </c>
      <c r="B35" s="11"/>
      <c r="C35" s="11"/>
      <c r="D35" s="17" t="str">
        <f>IF(B35&lt;&gt;"",IFERROR(VLOOKUP(B35,SignOnSheet!$D$5:$N$18,7,FALSE),"NON_LISTED"),"")</f>
        <v/>
      </c>
      <c r="E35" s="18" t="str">
        <f>IF(B35&lt;&gt;"",IFERROR(VLOOKUP(B35,SignOnSheet!$D$5:$K$18,3,FALSE),"NON_LISTED"),"")</f>
        <v/>
      </c>
      <c r="F35" s="18" t="str">
        <f>IF(B35&lt;&gt;"",IFERROR(VLOOKUP(B35,SignOnSheet!$D$5:$K$18,4,FALSE),"NON_LISTED"),"")</f>
        <v/>
      </c>
      <c r="G35" s="18" t="str">
        <f>IF(B35&lt;&gt;"",IFERROR(VLOOKUP(B35,SignOnSheet!$D$5:$K$18,5,FALSE),"NON_LISTED"),"")</f>
        <v/>
      </c>
      <c r="H35" s="18" t="str">
        <f>IF(B35&lt;&gt;"",IFERROR(VLOOKUP(B35,SignOnSheet!$D$5:$K$18,6,FALSE),"NON_LISTED"),"")</f>
        <v/>
      </c>
      <c r="I35" s="27" t="str">
        <f>IF(B35&lt;&gt;"",IFERROR(VLOOKUP(B35,SignOnSheet!$D$5:$K$18,2,FALSE),"NON_LISTED"),"")</f>
        <v/>
      </c>
      <c r="J35" s="18" t="str">
        <f t="shared" si="3"/>
        <v/>
      </c>
      <c r="K35" s="19" t="str">
        <f t="shared" si="0"/>
        <v/>
      </c>
      <c r="L35" s="19" t="str">
        <f t="shared" si="6"/>
        <v/>
      </c>
      <c r="M35" s="18" t="str">
        <f>IF(ISTEXT(C35),SignOnSheet!$U$22+1,IF(C35&lt;&gt;"",IFERROR(IF(L35&gt;0,RANK(L35,IF(L$6:L$38&gt;0,L$6:L$38,),1)-COUNTIF(L$6:L$38,"=0"),IF(L35&lt;&gt;"",SignOnSheet!$U$22+1,0)),0),""))</f>
        <v/>
      </c>
      <c r="N35" s="20" t="e">
        <f>IF(#REF!=N$5,IF(L35="",MAX($L$6:$L$38)+1,L35),"")</f>
        <v>#REF!</v>
      </c>
      <c r="O35" s="20" t="str">
        <f t="shared" si="4"/>
        <v/>
      </c>
      <c r="P35" s="20" t="str">
        <f t="shared" si="5"/>
        <v/>
      </c>
      <c r="Q35" s="20"/>
      <c r="R35" s="18"/>
      <c r="S35" s="20"/>
      <c r="T35" s="18"/>
    </row>
    <row r="36" spans="1:20" x14ac:dyDescent="0.2">
      <c r="A36" s="17" t="e">
        <f t="shared" si="7"/>
        <v>#REF!</v>
      </c>
      <c r="B36" s="11"/>
      <c r="C36" s="11"/>
      <c r="D36" s="17" t="str">
        <f>IF(B36&lt;&gt;"",IFERROR(VLOOKUP(B36,SignOnSheet!$D$5:$N$18,7,FALSE),"NON_LISTED"),"")</f>
        <v/>
      </c>
      <c r="E36" s="18" t="str">
        <f>IF(B36&lt;&gt;"",IFERROR(VLOOKUP(B36,SignOnSheet!$D$5:$K$18,3,FALSE),"NON_LISTED"),"")</f>
        <v/>
      </c>
      <c r="F36" s="18" t="str">
        <f>IF(B36&lt;&gt;"",IFERROR(VLOOKUP(B36,SignOnSheet!$D$5:$K$18,4,FALSE),"NON_LISTED"),"")</f>
        <v/>
      </c>
      <c r="G36" s="18" t="str">
        <f>IF(B36&lt;&gt;"",IFERROR(VLOOKUP(B36,SignOnSheet!$D$5:$K$18,5,FALSE),"NON_LISTED"),"")</f>
        <v/>
      </c>
      <c r="H36" s="18" t="str">
        <f>IF(B36&lt;&gt;"",IFERROR(VLOOKUP(B36,SignOnSheet!$D$5:$K$18,6,FALSE),"NON_LISTED"),"")</f>
        <v/>
      </c>
      <c r="I36" s="27" t="str">
        <f>IF(B36&lt;&gt;"",IFERROR(VLOOKUP(B36,SignOnSheet!$D$5:$K$18,2,FALSE),"NON_LISTED"),"")</f>
        <v/>
      </c>
      <c r="J36" s="18" t="str">
        <f t="shared" si="3"/>
        <v/>
      </c>
      <c r="K36" s="19" t="str">
        <f t="shared" si="0"/>
        <v/>
      </c>
      <c r="L36" s="19" t="str">
        <f t="shared" si="6"/>
        <v/>
      </c>
      <c r="M36" s="18" t="str">
        <f>IF(ISTEXT(C36),SignOnSheet!$U$22+1,IF(C36&lt;&gt;"",IFERROR(IF(L36&gt;0,RANK(L36,IF(L$6:L$38&gt;0,L$6:L$38,),1)-COUNTIF(L$6:L$38,"=0"),IF(L36&lt;&gt;"",SignOnSheet!$U$22+1,0)),0),""))</f>
        <v/>
      </c>
      <c r="N36" s="20" t="e">
        <f>IF(#REF!=N$5,IF(L36="",MAX($L$6:$L$38)+1,L36),"")</f>
        <v>#REF!</v>
      </c>
      <c r="O36" s="20" t="str">
        <f t="shared" si="4"/>
        <v/>
      </c>
      <c r="P36" s="20" t="str">
        <f t="shared" si="5"/>
        <v/>
      </c>
      <c r="Q36" s="20"/>
      <c r="R36" s="18"/>
      <c r="S36" s="20"/>
      <c r="T36" s="18"/>
    </row>
    <row r="37" spans="1:20" x14ac:dyDescent="0.2">
      <c r="A37" s="17" t="e">
        <f t="shared" si="7"/>
        <v>#REF!</v>
      </c>
      <c r="B37" s="11"/>
      <c r="C37" s="11"/>
      <c r="D37" s="17" t="str">
        <f>IF(B37&lt;&gt;"",IFERROR(VLOOKUP(B37,SignOnSheet!$D$5:$N$18,7,FALSE),"NON_LISTED"),"")</f>
        <v/>
      </c>
      <c r="E37" s="18" t="str">
        <f>IF(B37&lt;&gt;"",IFERROR(VLOOKUP(B37,SignOnSheet!$D$5:$K$18,3,FALSE),"NON_LISTED"),"")</f>
        <v/>
      </c>
      <c r="F37" s="18" t="str">
        <f>IF(B37&lt;&gt;"",IFERROR(VLOOKUP(B37,SignOnSheet!$D$5:$K$18,4,FALSE),"NON_LISTED"),"")</f>
        <v/>
      </c>
      <c r="G37" s="18" t="str">
        <f>IF(B37&lt;&gt;"",IFERROR(VLOOKUP(B37,SignOnSheet!$D$5:$K$18,5,FALSE),"NON_LISTED"),"")</f>
        <v/>
      </c>
      <c r="H37" s="18" t="str">
        <f>IF(B37&lt;&gt;"",IFERROR(VLOOKUP(B37,SignOnSheet!$D$5:$K$18,6,FALSE),"NON_LISTED"),"")</f>
        <v/>
      </c>
      <c r="I37" s="27" t="str">
        <f>IF(B37&lt;&gt;"",IFERROR(VLOOKUP(B37,SignOnSheet!$D$5:$K$18,2,FALSE),"NON_LISTED"),"")</f>
        <v/>
      </c>
      <c r="J37" s="18" t="str">
        <f t="shared" si="3"/>
        <v/>
      </c>
      <c r="K37" s="19" t="str">
        <f t="shared" si="0"/>
        <v/>
      </c>
      <c r="L37" s="19" t="str">
        <f t="shared" si="6"/>
        <v/>
      </c>
      <c r="M37" s="18" t="str">
        <f>IF(ISTEXT(C37),SignOnSheet!$U$22+1,IF(C37&lt;&gt;"",IFERROR(IF(L37&gt;0,RANK(L37,IF(L$6:L$38&gt;0,L$6:L$38,),1)-COUNTIF(L$6:L$38,"=0"),IF(L37&lt;&gt;"",SignOnSheet!$U$22+1,0)),0),""))</f>
        <v/>
      </c>
      <c r="N37" s="20" t="e">
        <f>IF(#REF!=N$5,IF(L37="",MAX($L$6:$L$38)+1,L37),"")</f>
        <v>#REF!</v>
      </c>
      <c r="O37" s="20" t="str">
        <f t="shared" si="4"/>
        <v/>
      </c>
      <c r="P37" s="20" t="str">
        <f t="shared" si="5"/>
        <v/>
      </c>
      <c r="Q37" s="20"/>
      <c r="R37" s="18"/>
      <c r="S37" s="20"/>
      <c r="T37" s="18"/>
    </row>
    <row r="38" spans="1:20" x14ac:dyDescent="0.2">
      <c r="A38" s="17" t="e">
        <f t="shared" si="7"/>
        <v>#REF!</v>
      </c>
      <c r="B38" s="11"/>
      <c r="C38" s="11"/>
      <c r="D38" s="17" t="str">
        <f>IF(B38&lt;&gt;"",IFERROR(VLOOKUP(B38,SignOnSheet!$D$5:$N$18,7,FALSE),"NON_LISTED"),"")</f>
        <v/>
      </c>
      <c r="E38" s="18" t="str">
        <f>IF(B38&lt;&gt;"",IFERROR(VLOOKUP(B38,SignOnSheet!$D$5:$K$18,3,FALSE),"NON_LISTED"),"")</f>
        <v/>
      </c>
      <c r="F38" s="18" t="str">
        <f>IF(B38&lt;&gt;"",IFERROR(VLOOKUP(B38,SignOnSheet!$D$5:$K$18,4,FALSE),"NON_LISTED"),"")</f>
        <v/>
      </c>
      <c r="G38" s="18" t="str">
        <f>IF(B38&lt;&gt;"",IFERROR(VLOOKUP(B38,SignOnSheet!$D$5:$K$18,5,FALSE),"NON_LISTED"),"")</f>
        <v/>
      </c>
      <c r="H38" s="18" t="str">
        <f>IF(B38&lt;&gt;"",IFERROR(VLOOKUP(B38,SignOnSheet!$D$5:$K$18,6,FALSE),"NON_LISTED"),"")</f>
        <v/>
      </c>
      <c r="I38" s="27" t="str">
        <f>IF(B38&lt;&gt;"",IFERROR(VLOOKUP(B38,SignOnSheet!$D$5:$K$18,2,FALSE),"NON_LISTED"),"")</f>
        <v/>
      </c>
      <c r="J38" s="18" t="str">
        <f t="shared" si="3"/>
        <v/>
      </c>
      <c r="K38" s="19" t="str">
        <f t="shared" si="0"/>
        <v/>
      </c>
      <c r="L38" s="19" t="str">
        <f t="shared" si="6"/>
        <v/>
      </c>
      <c r="M38" s="18" t="str">
        <f>IF(ISTEXT(C38),SignOnSheet!$U$22+1,IF(C38&lt;&gt;"",IFERROR(IF(L38&gt;0,RANK(L38,IF(L$6:L$38&gt;0,L$6:L$38,),1)-COUNTIF(L$6:L$38,"=0"),IF(L38&lt;&gt;"",SignOnSheet!$U$22+1,0)),0),""))</f>
        <v/>
      </c>
      <c r="N38" s="20" t="e">
        <f>IF(#REF!=N$5,IF(L38="",MAX($L$6:$L$38)+1,L38),"")</f>
        <v>#REF!</v>
      </c>
      <c r="O38" s="20" t="str">
        <f t="shared" si="4"/>
        <v/>
      </c>
      <c r="P38" s="20" t="str">
        <f t="shared" si="5"/>
        <v/>
      </c>
      <c r="Q38" s="20"/>
      <c r="R38" s="18"/>
      <c r="S38" s="20"/>
      <c r="T38" s="18"/>
    </row>
    <row r="39" spans="1:20" x14ac:dyDescent="0.2">
      <c r="A39" s="7"/>
      <c r="B39" s="8"/>
      <c r="C39" s="8"/>
      <c r="D39" s="7"/>
      <c r="E39" s="9"/>
      <c r="F39" s="7"/>
      <c r="G39" s="7"/>
      <c r="H39" s="7"/>
      <c r="I39" s="7"/>
      <c r="J39" s="9"/>
      <c r="K39" s="10"/>
      <c r="L39" s="10"/>
      <c r="M39" s="9"/>
      <c r="N39" s="9"/>
      <c r="O39" s="9"/>
      <c r="P39" s="9"/>
      <c r="Q39" s="9"/>
      <c r="R39" s="9"/>
    </row>
    <row r="40" spans="1:20" x14ac:dyDescent="0.2">
      <c r="A40" s="2"/>
      <c r="B40" t="s">
        <v>24</v>
      </c>
      <c r="C40" s="3"/>
      <c r="D40" s="2"/>
      <c r="E40" s="2"/>
      <c r="F40" s="3"/>
      <c r="G40" s="3"/>
      <c r="H40" s="3"/>
      <c r="I40" s="3"/>
      <c r="J40" s="4"/>
      <c r="K40" s="2"/>
      <c r="L40" s="4"/>
      <c r="M40" s="2"/>
      <c r="N40" s="2"/>
      <c r="O40" s="2"/>
      <c r="P40" s="2"/>
      <c r="Q40" s="2"/>
      <c r="R40" s="2"/>
    </row>
  </sheetData>
  <autoFilter ref="A5:M5">
    <sortState ref="A5:M55">
      <sortCondition ref="M4"/>
    </sortState>
  </autoFilter>
  <mergeCells count="1">
    <mergeCell ref="N4:T4"/>
  </mergeCells>
  <conditionalFormatting sqref="C6:C14">
    <cfRule type="duplicateValues" dxfId="72" priority="5"/>
  </conditionalFormatting>
  <conditionalFormatting sqref="B6:B22">
    <cfRule type="duplicateValues" dxfId="71" priority="6"/>
  </conditionalFormatting>
  <pageMargins left="0.70866141732283472" right="0.70866141732283472" top="0.74803149606299213" bottom="0.74803149606299213" header="0.31496062992125984" footer="0.31496062992125984"/>
  <pageSetup scale="6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Y41"/>
  <sheetViews>
    <sheetView view="pageBreakPreview" topLeftCell="A2" zoomScale="85" zoomScaleSheetLayoutView="85" workbookViewId="0">
      <selection activeCell="H34" sqref="H34"/>
    </sheetView>
  </sheetViews>
  <sheetFormatPr defaultColWidth="8.85546875" defaultRowHeight="12.75" x14ac:dyDescent="0.2"/>
  <cols>
    <col min="3" max="3" width="10.42578125" customWidth="1"/>
    <col min="4" max="4" width="35.85546875" customWidth="1"/>
    <col min="5" max="5" width="20" customWidth="1"/>
    <col min="6" max="7" width="7.140625" customWidth="1"/>
    <col min="8" max="8" width="6" customWidth="1"/>
    <col min="9" max="9" width="7.85546875" customWidth="1"/>
    <col min="11" max="11" width="6" bestFit="1" customWidth="1"/>
    <col min="12" max="12" width="10" customWidth="1"/>
    <col min="13" max="13" width="11" customWidth="1"/>
    <col min="14" max="14" width="8.140625" hidden="1" customWidth="1"/>
    <col min="15" max="15" width="8" customWidth="1"/>
    <col min="16" max="16" width="8.140625" customWidth="1"/>
    <col min="17" max="17" width="3.85546875" customWidth="1"/>
    <col min="18" max="18" width="8.140625" customWidth="1"/>
    <col min="19" max="20" width="8.42578125" customWidth="1"/>
  </cols>
  <sheetData>
    <row r="1" spans="1:25" s="43" customFormat="1" ht="150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5" ht="15.75" x14ac:dyDescent="0.25">
      <c r="B2" s="14" t="s">
        <v>25</v>
      </c>
      <c r="C2" s="13">
        <v>2</v>
      </c>
      <c r="F2" s="81"/>
      <c r="G2" s="81"/>
      <c r="H2" s="81"/>
      <c r="I2" s="81"/>
      <c r="J2" s="81"/>
    </row>
    <row r="3" spans="1:25" x14ac:dyDescent="0.2">
      <c r="B3" s="41" t="s">
        <v>280</v>
      </c>
      <c r="C3" s="83" t="s">
        <v>420</v>
      </c>
      <c r="F3" s="81"/>
      <c r="G3" s="81"/>
      <c r="H3" s="81"/>
      <c r="I3" s="81"/>
      <c r="J3" s="18">
        <f>-1*(IFERROR(IF(LEFT(C3,1)&lt;&gt;"D",IFERROR(RIGHT(C3,2)+LEFT(RIGHT(C3,4),2)*60+(C3-RIGHT(C3,4))/10000*3600,""),"" ),""))</f>
        <v>-360</v>
      </c>
    </row>
    <row r="4" spans="1:25" x14ac:dyDescent="0.2">
      <c r="B4" s="41" t="s">
        <v>281</v>
      </c>
      <c r="C4">
        <v>0</v>
      </c>
      <c r="J4" s="18">
        <f>IFERROR(IF(LEFT(C4,1)&lt;&gt;"D",IFERROR(RIGHT(C4,2)+LEFT(RIGHT(C4,4),2)*60+(C4-RIGHT(C4,4))/10000*3600,""),"" ),"")</f>
        <v>0</v>
      </c>
      <c r="N4" s="128"/>
      <c r="O4" s="128"/>
      <c r="P4" s="128"/>
      <c r="Q4" s="128"/>
      <c r="R4" s="128"/>
      <c r="S4" s="128"/>
      <c r="T4" s="128"/>
    </row>
    <row r="5" spans="1:25" ht="25.5" x14ac:dyDescent="0.2">
      <c r="A5" s="16" t="s">
        <v>9</v>
      </c>
      <c r="B5" s="16" t="s">
        <v>0</v>
      </c>
      <c r="C5" s="16" t="s">
        <v>38</v>
      </c>
      <c r="D5" s="16" t="s">
        <v>1</v>
      </c>
      <c r="E5" s="16" t="s">
        <v>2</v>
      </c>
      <c r="F5" s="16" t="s">
        <v>32</v>
      </c>
      <c r="G5" s="16" t="s">
        <v>17</v>
      </c>
      <c r="H5" s="16" t="s">
        <v>47</v>
      </c>
      <c r="I5" s="16" t="s">
        <v>34</v>
      </c>
      <c r="J5" s="16" t="s">
        <v>5</v>
      </c>
      <c r="K5" s="16" t="s">
        <v>3</v>
      </c>
      <c r="L5" s="16" t="s">
        <v>6</v>
      </c>
      <c r="M5" s="16" t="s">
        <v>11</v>
      </c>
      <c r="N5" s="16" t="s">
        <v>23</v>
      </c>
      <c r="O5" s="16"/>
      <c r="P5" s="16"/>
      <c r="Q5" s="16"/>
      <c r="R5" s="16"/>
      <c r="S5" s="16"/>
      <c r="T5" s="16"/>
      <c r="V5">
        <v>11</v>
      </c>
      <c r="W5">
        <v>12</v>
      </c>
      <c r="X5">
        <v>13</v>
      </c>
      <c r="Y5">
        <v>14</v>
      </c>
    </row>
    <row r="6" spans="1:25" x14ac:dyDescent="0.2">
      <c r="A6" s="17">
        <v>1</v>
      </c>
      <c r="B6" s="11">
        <v>482</v>
      </c>
      <c r="C6" s="11">
        <v>4553</v>
      </c>
      <c r="D6" s="17" t="str">
        <f>IF(B6&lt;&gt;"",IFERROR(VLOOKUP(B6,SignOnSheet!$D$5:$N$18,7,FALSE),"NON_LISTED"),"")</f>
        <v>Charles Girard-Gary Hubach</v>
      </c>
      <c r="E6" s="18" t="str">
        <f>IF(B6&lt;&gt;"",IFERROR(VLOOKUP(B6,SignOnSheet!$D$5:$K$18,3,FALSE),"NON_LISTED"),"")</f>
        <v>Hobie Tiger 18</v>
      </c>
      <c r="F6" s="18">
        <f>IF(B6&lt;&gt;"",IFERROR(VLOOKUP(B6,SignOnSheet!$D$5:$K$18,4,FALSE),"NON_LISTED"),"")</f>
        <v>1</v>
      </c>
      <c r="G6" s="18" t="str">
        <f>IF(B6&lt;&gt;"",IFERROR(VLOOKUP(B6,SignOnSheet!$D$5:$K$18,5,FALSE),"NON_LISTED"),"")</f>
        <v>A</v>
      </c>
      <c r="H6" s="18">
        <f>IF(B6&lt;&gt;"",IFERROR(VLOOKUP(B6,SignOnSheet!$D$5:$K$18,6,FALSE),"NON_LISTED"),"")</f>
        <v>4</v>
      </c>
      <c r="I6" s="39">
        <f>IF(B6&lt;&gt;"",IFERROR(VLOOKUP(B6,SignOnSheet!$D$5:$K$18,2,FALSE),"NON_LISTED"),"")</f>
        <v>0</v>
      </c>
      <c r="J6" s="18">
        <f>IFERROR(IF(LEFT(C6,1)&lt;&gt;"D",IFERROR(RIGHT(C6,2)+LEFT(RIGHT(C6,4),2)*60+(C6-RIGHT(C6,4))/10000*3600-IF(G6="B",$J$4,$J$3),""),"" ),"")</f>
        <v>3113</v>
      </c>
      <c r="K6" s="19">
        <f t="shared" ref="K6:K39" si="0">IF(C6&lt;&gt;"",IFERROR(IF(C6&gt;0,RANK(J6,IF(J$6:J$39&gt;0,J$6:J$39,),1)-COUNTIF(J$6:J$39,"=0"),IF(C6="",COUNT(J$6:J$39)+1,0)),0),"")</f>
        <v>1</v>
      </c>
      <c r="L6" s="19">
        <f t="shared" ref="L6:L39" si="1">IFERROR(IF(J6&lt;&gt;"",J6/F6,"")/H6,"")</f>
        <v>778.25</v>
      </c>
      <c r="M6" s="18">
        <f>IF(ISTEXT(C6),SignOnSheet!$U$22+1,IF(C6&lt;&gt;"",IFERROR(IF(L6&gt;0,RANK(L6,IF(L$6:L$39&gt;0,L$6:L$39,),1)-COUNTIF(L$6:L$39,"=0"),IF(L6&lt;&gt;"",SignOnSheet!$U$22+1,0)),0),""))</f>
        <v>1</v>
      </c>
      <c r="N6" s="20" t="e">
        <f>IF(#REF!=N$5,IF(L6="",MAX($L$6:$L$39)+1,L6),"")</f>
        <v>#REF!</v>
      </c>
      <c r="O6" s="20"/>
      <c r="P6" s="20"/>
      <c r="Q6" s="20"/>
      <c r="R6" s="18"/>
      <c r="S6" s="20"/>
      <c r="T6" s="18"/>
      <c r="U6" t="s">
        <v>7</v>
      </c>
    </row>
    <row r="7" spans="1:25" x14ac:dyDescent="0.2">
      <c r="A7" s="17">
        <f t="shared" ref="A7:A39" si="2">A6+1</f>
        <v>2</v>
      </c>
      <c r="B7" s="11">
        <v>2650</v>
      </c>
      <c r="C7" s="11">
        <v>4618</v>
      </c>
      <c r="D7" s="17" t="str">
        <f>IF(B7&lt;&gt;"",IFERROR(VLOOKUP(B7,SignOnSheet!$D$5:$N$18,7,FALSE),"NON_LISTED"),"")</f>
        <v>Alistair Bush-Andrew Stanley</v>
      </c>
      <c r="E7" s="18" t="str">
        <f>IF(B7&lt;&gt;"",IFERROR(VLOOKUP(B7,SignOnSheet!$D$5:$K$18,3,FALSE),"NON_LISTED"),"")</f>
        <v>Hobie Tiger 18</v>
      </c>
      <c r="F7" s="18">
        <f>IF(B7&lt;&gt;"",IFERROR(VLOOKUP(B7,SignOnSheet!$D$5:$K$18,4,FALSE),"NON_LISTED"),"")</f>
        <v>1</v>
      </c>
      <c r="G7" s="18" t="str">
        <f>IF(B7&lt;&gt;"",IFERROR(VLOOKUP(B7,SignOnSheet!$D$5:$K$18,5,FALSE),"NON_LISTED"),"")</f>
        <v>A</v>
      </c>
      <c r="H7" s="18">
        <v>4</v>
      </c>
      <c r="I7" s="39">
        <f>IF(B7&lt;&gt;"",IFERROR(VLOOKUP(B7,SignOnSheet!$D$5:$K$18,2,FALSE),"NON_LISTED"),"")</f>
        <v>0</v>
      </c>
      <c r="J7" s="18">
        <f t="shared" ref="J7:J39" si="3">IFERROR(IF(LEFT(C7,1)&lt;&gt;"D",IFERROR(RIGHT(C7,2)+LEFT(RIGHT(C7,4),2)*60+(C7-RIGHT(C7,4))/10000*3600-IF(G7="B",$J$4,$J$3),""),"" ),"")</f>
        <v>3138</v>
      </c>
      <c r="K7" s="19">
        <f t="shared" si="0"/>
        <v>2</v>
      </c>
      <c r="L7" s="19">
        <f t="shared" si="1"/>
        <v>784.5</v>
      </c>
      <c r="M7" s="18">
        <f>IF(ISTEXT(C7),SignOnSheet!$U$22+1,IF(C7&lt;&gt;"",IFERROR(IF(L7&gt;0,RANK(L7,IF(L$6:L$39&gt;0,L$6:L$39,),1)-COUNTIF(L$6:L$39,"=0"),IF(L7&lt;&gt;"",SignOnSheet!$U$22+1,0)),0),""))</f>
        <v>2</v>
      </c>
      <c r="N7" s="20" t="e">
        <f>IF(#REF!=N$5,IF(L7="",MAX($L$6:$L$39)+1,L7),"")</f>
        <v>#REF!</v>
      </c>
      <c r="O7" s="20"/>
      <c r="P7" s="20"/>
      <c r="Q7" s="20"/>
      <c r="R7" s="18"/>
      <c r="S7" s="20"/>
      <c r="T7" s="18"/>
      <c r="U7" t="s">
        <v>13</v>
      </c>
    </row>
    <row r="8" spans="1:25" x14ac:dyDescent="0.2">
      <c r="A8" s="17">
        <f t="shared" si="2"/>
        <v>3</v>
      </c>
      <c r="B8" s="11">
        <v>2749</v>
      </c>
      <c r="C8" s="11">
        <v>4709</v>
      </c>
      <c r="D8" s="17" t="str">
        <f>IF(B8&lt;&gt;"",IFERROR(VLOOKUP(B8,SignOnSheet!$D$5:$N$18,7,FALSE),"NON_LISTED"),"")</f>
        <v>Tony Hughes-Richard Stanley</v>
      </c>
      <c r="E8" s="18" t="str">
        <f>IF(B8&lt;&gt;"",IFERROR(VLOOKUP(B8,SignOnSheet!$D$5:$K$18,3,FALSE),"NON_LISTED"),"")</f>
        <v>Hobie Tiger 18</v>
      </c>
      <c r="F8" s="18">
        <f>IF(B8&lt;&gt;"",IFERROR(VLOOKUP(B8,SignOnSheet!$D$5:$K$18,4,FALSE),"NON_LISTED"),"")</f>
        <v>1</v>
      </c>
      <c r="G8" s="18" t="str">
        <f>IF(B8&lt;&gt;"",IFERROR(VLOOKUP(B8,SignOnSheet!$D$5:$K$18,5,FALSE),"NON_LISTED"),"")</f>
        <v>A</v>
      </c>
      <c r="H8" s="18">
        <v>4</v>
      </c>
      <c r="I8" s="39">
        <f>IF(B8&lt;&gt;"",IFERROR(VLOOKUP(B8,SignOnSheet!$D$5:$K$18,2,FALSE),"NON_LISTED"),"")</f>
        <v>0</v>
      </c>
      <c r="J8" s="18">
        <f t="shared" si="3"/>
        <v>3189</v>
      </c>
      <c r="K8" s="19">
        <f t="shared" si="0"/>
        <v>3</v>
      </c>
      <c r="L8" s="19">
        <f t="shared" si="1"/>
        <v>797.25</v>
      </c>
      <c r="M8" s="18">
        <f>IF(ISTEXT(C8),SignOnSheet!$U$22+1,IF(C8&lt;&gt;"",IFERROR(IF(L8&gt;0,RANK(L8,IF(L$6:L$39&gt;0,L$6:L$39,),1)-COUNTIF(L$6:L$39,"=0"),IF(L8&lt;&gt;"",SignOnSheet!$U$22+1,0)),0),""))</f>
        <v>3</v>
      </c>
      <c r="N8" s="20" t="e">
        <f>IF(#REF!=N$5,IF(L8="",MAX($L$6:$L$39)+1,L8),"")</f>
        <v>#REF!</v>
      </c>
      <c r="O8" s="20"/>
      <c r="P8" s="20"/>
      <c r="Q8" s="20"/>
      <c r="R8" s="18"/>
      <c r="S8" s="20"/>
      <c r="T8" s="18"/>
      <c r="U8" t="s">
        <v>14</v>
      </c>
      <c r="V8" t="s">
        <v>15</v>
      </c>
    </row>
    <row r="9" spans="1:25" x14ac:dyDescent="0.2">
      <c r="A9" s="17">
        <f t="shared" si="2"/>
        <v>4</v>
      </c>
      <c r="B9" s="11">
        <v>2643</v>
      </c>
      <c r="C9" s="11">
        <v>4738</v>
      </c>
      <c r="D9" s="17" t="str">
        <f>IF(B9&lt;&gt;"",IFERROR(VLOOKUP(B9,SignOnSheet!$D$5:$N$18,7,FALSE),"NON_LISTED"),"")</f>
        <v>Paresh Patel-Matt Olivier</v>
      </c>
      <c r="E9" s="18" t="str">
        <f>IF(B9&lt;&gt;"",IFERROR(VLOOKUP(B9,SignOnSheet!$D$5:$K$18,3,FALSE),"NON_LISTED"),"")</f>
        <v>Hobie Tiger 18</v>
      </c>
      <c r="F9" s="18">
        <f>IF(B9&lt;&gt;"",IFERROR(VLOOKUP(B9,SignOnSheet!$D$5:$K$18,4,FALSE),"NON_LISTED"),"")</f>
        <v>1</v>
      </c>
      <c r="G9" s="18" t="str">
        <f>IF(B9&lt;&gt;"",IFERROR(VLOOKUP(B9,SignOnSheet!$D$5:$K$18,5,FALSE),"NON_LISTED"),"")</f>
        <v>A</v>
      </c>
      <c r="H9" s="18">
        <f>IF(B9&lt;&gt;"",IFERROR(VLOOKUP(B9,SignOnSheet!$D$5:$K$18,6,FALSE),"NON_LISTED"),"")</f>
        <v>4</v>
      </c>
      <c r="I9" s="39">
        <f>IF(B9&lt;&gt;"",IFERROR(VLOOKUP(B9,SignOnSheet!$D$5:$K$18,2,FALSE),"NON_LISTED"),"")</f>
        <v>0</v>
      </c>
      <c r="J9" s="18">
        <f t="shared" si="3"/>
        <v>3218</v>
      </c>
      <c r="K9" s="19">
        <f t="shared" si="0"/>
        <v>4</v>
      </c>
      <c r="L9" s="19">
        <f t="shared" si="1"/>
        <v>804.5</v>
      </c>
      <c r="M9" s="18">
        <f>IF(ISTEXT(C9),SignOnSheet!$U$22+1,IF(C9&lt;&gt;"",IFERROR(IF(L9&gt;0,RANK(L9,IF(L$6:L$39&gt;0,L$6:L$39,),1)-COUNTIF(L$6:L$39,"=0"),IF(L9&lt;&gt;"",SignOnSheet!$U$22+1,0)),0),""))</f>
        <v>4</v>
      </c>
      <c r="N9" s="20" t="e">
        <f>IF(#REF!=N$5,IF(L9="",MAX($L$6:$L$39)+1,L9),"")</f>
        <v>#REF!</v>
      </c>
      <c r="O9" s="20"/>
      <c r="P9" s="20"/>
      <c r="Q9" s="20"/>
      <c r="R9" s="18"/>
      <c r="S9" s="20"/>
      <c r="T9" s="18"/>
      <c r="U9" t="s">
        <v>16</v>
      </c>
    </row>
    <row r="10" spans="1:25" x14ac:dyDescent="0.2">
      <c r="A10" s="17">
        <f t="shared" si="2"/>
        <v>5</v>
      </c>
      <c r="B10" s="11">
        <v>2645</v>
      </c>
      <c r="C10" s="11">
        <v>4839</v>
      </c>
      <c r="D10" s="17" t="str">
        <f>IF(B10&lt;&gt;"",IFERROR(VLOOKUP(B10,SignOnSheet!$D$5:$N$18,7,FALSE),"NON_LISTED"),"")</f>
        <v>Mike Goodyer-Kyle Boman</v>
      </c>
      <c r="E10" s="18" t="str">
        <f>IF(B10&lt;&gt;"",IFERROR(VLOOKUP(B10,SignOnSheet!$D$5:$K$18,3,FALSE),"NON_LISTED"),"")</f>
        <v>Hobie Tiger 18</v>
      </c>
      <c r="F10" s="18">
        <f>IF(B10&lt;&gt;"",IFERROR(VLOOKUP(B10,SignOnSheet!$D$5:$K$18,4,FALSE),"NON_LISTED"),"")</f>
        <v>1</v>
      </c>
      <c r="G10" s="18" t="str">
        <f>IF(B10&lt;&gt;"",IFERROR(VLOOKUP(B10,SignOnSheet!$D$5:$K$18,5,FALSE),"NON_LISTED"),"")</f>
        <v>A</v>
      </c>
      <c r="H10" s="18">
        <f>IF(B10&lt;&gt;"",IFERROR(VLOOKUP(B10,SignOnSheet!$D$5:$K$18,6,FALSE),"NON_LISTED"),"")</f>
        <v>4</v>
      </c>
      <c r="I10" s="39">
        <f>IF(B10&lt;&gt;"",IFERROR(VLOOKUP(B10,SignOnSheet!$D$5:$K$18,2,FALSE),"NON_LISTED"),"")</f>
        <v>0</v>
      </c>
      <c r="J10" s="18">
        <f t="shared" si="3"/>
        <v>3279</v>
      </c>
      <c r="K10" s="19">
        <f t="shared" si="0"/>
        <v>5</v>
      </c>
      <c r="L10" s="19">
        <f t="shared" si="1"/>
        <v>819.75</v>
      </c>
      <c r="M10" s="18">
        <f>IF(ISTEXT(C10),SignOnSheet!$U$22+1,IF(C10&lt;&gt;"",IFERROR(IF(L10&gt;0,RANK(L10,IF(L$6:L$39&gt;0,L$6:L$39,),1)-COUNTIF(L$6:L$39,"=0"),IF(L10&lt;&gt;"",SignOnSheet!$U$22+1,0)),0),""))</f>
        <v>5</v>
      </c>
      <c r="N10" s="20" t="e">
        <f>IF(#REF!=N$5,IF(L10="",MAX($L$6:$L$39)+1,L10),"")</f>
        <v>#REF!</v>
      </c>
      <c r="O10" s="20"/>
      <c r="P10" s="20"/>
      <c r="Q10" s="20"/>
      <c r="R10" s="18"/>
      <c r="S10" s="20"/>
      <c r="T10" s="18"/>
    </row>
    <row r="11" spans="1:25" x14ac:dyDescent="0.2">
      <c r="A11" s="17">
        <f t="shared" si="2"/>
        <v>6</v>
      </c>
      <c r="B11" s="11">
        <v>2742</v>
      </c>
      <c r="C11" s="11">
        <v>4947</v>
      </c>
      <c r="D11" s="17" t="str">
        <f>IF(B11&lt;&gt;"",IFERROR(VLOOKUP(B11,SignOnSheet!$D$5:$N$18,7,FALSE),"NON_LISTED"),"")</f>
        <v>Roland van de Ven-Peter Scheren</v>
      </c>
      <c r="E11" s="18" t="str">
        <f>IF(B11&lt;&gt;"",IFERROR(VLOOKUP(B11,SignOnSheet!$D$5:$K$18,3,FALSE),"NON_LISTED"),"")</f>
        <v>Hobie Tiger 18</v>
      </c>
      <c r="F11" s="18">
        <f>IF(B11&lt;&gt;"",IFERROR(VLOOKUP(B11,SignOnSheet!$D$5:$K$18,4,FALSE),"NON_LISTED"),"")</f>
        <v>1</v>
      </c>
      <c r="G11" s="18" t="str">
        <f>IF(B11&lt;&gt;"",IFERROR(VLOOKUP(B11,SignOnSheet!$D$5:$K$18,5,FALSE),"NON_LISTED"),"")</f>
        <v>A</v>
      </c>
      <c r="H11" s="18">
        <f>IF(B11&lt;&gt;"",IFERROR(VLOOKUP(B11,SignOnSheet!$D$5:$K$18,6,FALSE),"NON_LISTED"),"")</f>
        <v>4</v>
      </c>
      <c r="I11" s="39">
        <f>IF(B11&lt;&gt;"",IFERROR(VLOOKUP(B11,SignOnSheet!$D$5:$K$18,2,FALSE),"NON_LISTED"),"")</f>
        <v>0</v>
      </c>
      <c r="J11" s="18">
        <f t="shared" si="3"/>
        <v>3347</v>
      </c>
      <c r="K11" s="19">
        <f t="shared" si="0"/>
        <v>6</v>
      </c>
      <c r="L11" s="19">
        <f t="shared" si="1"/>
        <v>836.75</v>
      </c>
      <c r="M11" s="18">
        <f>IF(ISTEXT(C11),SignOnSheet!$U$22+1,IF(C11&lt;&gt;"",IFERROR(IF(L11&gt;0,RANK(L11,IF(L$6:L$39&gt;0,L$6:L$39,),1)-COUNTIF(L$6:L$39,"=0"),IF(L11&lt;&gt;"",SignOnSheet!$U$22+1,0)),0),""))</f>
        <v>6</v>
      </c>
      <c r="N11" s="20" t="e">
        <f>IF(#REF!=N$5,IF(L11="",MAX($L$6:$L$39)+1,L11),"")</f>
        <v>#REF!</v>
      </c>
      <c r="O11" s="20"/>
      <c r="P11" s="20"/>
      <c r="Q11" s="20"/>
      <c r="R11" s="18"/>
      <c r="S11" s="20"/>
      <c r="T11" s="18"/>
    </row>
    <row r="12" spans="1:25" x14ac:dyDescent="0.2">
      <c r="A12" s="17">
        <f t="shared" si="2"/>
        <v>7</v>
      </c>
      <c r="B12" s="11">
        <v>2471</v>
      </c>
      <c r="C12" s="11">
        <v>5128</v>
      </c>
      <c r="D12" s="17" t="str">
        <f>IF(B12&lt;&gt;"",IFERROR(VLOOKUP(B12,SignOnSheet!$D$5:$N$18,7,FALSE),"NON_LISTED"),"")</f>
        <v>Mark Henderson-Shane Rumbold</v>
      </c>
      <c r="E12" s="18" t="str">
        <f>IF(B12&lt;&gt;"",IFERROR(VLOOKUP(B12,SignOnSheet!$D$5:$K$18,3,FALSE),"NON_LISTED"),"")</f>
        <v>Hobie Tiger 18</v>
      </c>
      <c r="F12" s="18">
        <f>IF(B12&lt;&gt;"",IFERROR(VLOOKUP(B12,SignOnSheet!$D$5:$K$18,4,FALSE),"NON_LISTED"),"")</f>
        <v>1</v>
      </c>
      <c r="G12" s="18" t="str">
        <f>IF(B12&lt;&gt;"",IFERROR(VLOOKUP(B12,SignOnSheet!$D$5:$K$18,5,FALSE),"NON_LISTED"),"")</f>
        <v>A</v>
      </c>
      <c r="H12" s="18">
        <f>IF(B12&lt;&gt;"",IFERROR(VLOOKUP(B12,SignOnSheet!$D$5:$K$18,6,FALSE),"NON_LISTED"),"")</f>
        <v>4</v>
      </c>
      <c r="I12" s="39">
        <f>IF(B12&lt;&gt;"",IFERROR(VLOOKUP(B12,SignOnSheet!$D$5:$K$18,2,FALSE),"NON_LISTED"),"")</f>
        <v>0</v>
      </c>
      <c r="J12" s="18">
        <f t="shared" si="3"/>
        <v>3448</v>
      </c>
      <c r="K12" s="19">
        <f t="shared" si="0"/>
        <v>7</v>
      </c>
      <c r="L12" s="19">
        <f t="shared" si="1"/>
        <v>862</v>
      </c>
      <c r="M12" s="18">
        <f>IF(ISTEXT(C12),SignOnSheet!$U$22+1,IF(C12&lt;&gt;"",IFERROR(IF(L12&gt;0,RANK(L12,IF(L$6:L$39&gt;0,L$6:L$39,),1)-COUNTIF(L$6:L$39,"=0"),IF(L12&lt;&gt;"",SignOnSheet!$U$22+1,0)),0),""))</f>
        <v>7</v>
      </c>
      <c r="N12" s="20" t="e">
        <f>IF(#REF!=N$5,IF(L12="",MAX($L$6:$L$39)+1,L12),"")</f>
        <v>#REF!</v>
      </c>
      <c r="O12" s="20"/>
      <c r="P12" s="20"/>
      <c r="Q12" s="20"/>
      <c r="R12" s="18"/>
      <c r="S12" s="20"/>
      <c r="T12" s="18"/>
    </row>
    <row r="13" spans="1:25" x14ac:dyDescent="0.2">
      <c r="A13" s="17">
        <f t="shared" si="2"/>
        <v>8</v>
      </c>
      <c r="B13" s="11">
        <v>2657</v>
      </c>
      <c r="C13" s="11">
        <v>5226</v>
      </c>
      <c r="D13" s="17" t="str">
        <f>IF(B13&lt;&gt;"",IFERROR(VLOOKUP(B13,SignOnSheet!$D$5:$N$18,7,FALSE),"NON_LISTED"),"")</f>
        <v>Nick Zervos-Christian Ponnotti</v>
      </c>
      <c r="E13" s="18" t="str">
        <f>IF(B13&lt;&gt;"",IFERROR(VLOOKUP(B13,SignOnSheet!$D$5:$K$18,3,FALSE),"NON_LISTED"),"")</f>
        <v>Hobie Tiger 18</v>
      </c>
      <c r="F13" s="18">
        <f>IF(B13&lt;&gt;"",IFERROR(VLOOKUP(B13,SignOnSheet!$D$5:$K$18,4,FALSE),"NON_LISTED"),"")</f>
        <v>1</v>
      </c>
      <c r="G13" s="18" t="str">
        <f>IF(B13&lt;&gt;"",IFERROR(VLOOKUP(B13,SignOnSheet!$D$5:$K$18,5,FALSE),"NON_LISTED"),"")</f>
        <v>A</v>
      </c>
      <c r="H13" s="18">
        <f>IF(B13&lt;&gt;"",IFERROR(VLOOKUP(B13,SignOnSheet!$D$5:$K$18,6,FALSE),"NON_LISTED"),"")</f>
        <v>4</v>
      </c>
      <c r="I13" s="39">
        <f>IF(B13&lt;&gt;"",IFERROR(VLOOKUP(B13,SignOnSheet!$D$5:$K$18,2,FALSE),"NON_LISTED"),"")</f>
        <v>0</v>
      </c>
      <c r="J13" s="18">
        <f t="shared" si="3"/>
        <v>3506</v>
      </c>
      <c r="K13" s="19">
        <f t="shared" si="0"/>
        <v>8</v>
      </c>
      <c r="L13" s="19">
        <f t="shared" si="1"/>
        <v>876.5</v>
      </c>
      <c r="M13" s="18">
        <f>IF(ISTEXT(C13),SignOnSheet!$U$22+1,IF(C13&lt;&gt;"",IFERROR(IF(L13&gt;0,RANK(L13,IF(L$6:L$39&gt;0,L$6:L$39,),1)-COUNTIF(L$6:L$39,"=0"),IF(L13&lt;&gt;"",SignOnSheet!$U$22+1,0)),0),""))</f>
        <v>8</v>
      </c>
      <c r="N13" s="20" t="e">
        <f>IF(#REF!=N$5,IF(L13="",MAX($L$6:$L$39)+1,L13),"")</f>
        <v>#REF!</v>
      </c>
      <c r="O13" s="20"/>
      <c r="P13" s="20"/>
      <c r="Q13" s="20"/>
      <c r="R13" s="18"/>
      <c r="S13" s="20"/>
      <c r="T13" s="18"/>
      <c r="V13" t="e">
        <f>(L6&gt;0)+(#REF!=$N$5)</f>
        <v>#REF!</v>
      </c>
    </row>
    <row r="14" spans="1:25" x14ac:dyDescent="0.2">
      <c r="A14" s="17">
        <f t="shared" si="2"/>
        <v>9</v>
      </c>
      <c r="B14" s="11">
        <v>2126</v>
      </c>
      <c r="C14" s="11">
        <v>5333</v>
      </c>
      <c r="D14" s="17" t="str">
        <f>IF(B14&lt;&gt;"",IFERROR(VLOOKUP(B14,SignOnSheet!$D$5:$N$18,7,FALSE),"NON_LISTED"),"")</f>
        <v>Tony Norris-Tina Plattner</v>
      </c>
      <c r="E14" s="18" t="str">
        <f>IF(B14&lt;&gt;"",IFERROR(VLOOKUP(B14,SignOnSheet!$D$5:$K$18,3,FALSE),"NON_LISTED"),"")</f>
        <v>Hobie Tiger 18</v>
      </c>
      <c r="F14" s="18">
        <f>IF(B14&lt;&gt;"",IFERROR(VLOOKUP(B14,SignOnSheet!$D$5:$K$18,4,FALSE),"NON_LISTED"),"")</f>
        <v>1</v>
      </c>
      <c r="G14" s="18" t="str">
        <f>IF(B14&lt;&gt;"",IFERROR(VLOOKUP(B14,SignOnSheet!$D$5:$K$18,5,FALSE),"NON_LISTED"),"")</f>
        <v>A</v>
      </c>
      <c r="H14" s="18">
        <f>IF(B14&lt;&gt;"",IFERROR(VLOOKUP(B14,SignOnSheet!$D$5:$K$18,6,FALSE),"NON_LISTED"),"")</f>
        <v>4</v>
      </c>
      <c r="I14" s="39">
        <f>IF(B14&lt;&gt;"",IFERROR(VLOOKUP(B14,SignOnSheet!$D$5:$K$18,2,FALSE),"NON_LISTED"),"")</f>
        <v>0</v>
      </c>
      <c r="J14" s="18">
        <f t="shared" si="3"/>
        <v>3573</v>
      </c>
      <c r="K14" s="19">
        <f t="shared" si="0"/>
        <v>9</v>
      </c>
      <c r="L14" s="19">
        <f t="shared" si="1"/>
        <v>893.25</v>
      </c>
      <c r="M14" s="18">
        <f>IF(ISTEXT(C14),SignOnSheet!$U$22+1,IF(C14&lt;&gt;"",IFERROR(IF(L14&gt;0,RANK(L14,IF(L$6:L$39&gt;0,L$6:L$39,),1)-COUNTIF(L$6:L$39,"=0"),IF(L14&lt;&gt;"",SignOnSheet!$U$22+1,0)),0),""))</f>
        <v>9</v>
      </c>
      <c r="N14" s="20" t="e">
        <f>IF(#REF!=N$5,IF(L14="",MAX($L$6:$L$39)+1,L14),"")</f>
        <v>#REF!</v>
      </c>
      <c r="O14" s="20"/>
      <c r="P14" s="20"/>
      <c r="Q14" s="20"/>
      <c r="R14" s="18"/>
      <c r="S14" s="20"/>
      <c r="T14" s="18"/>
    </row>
    <row r="15" spans="1:25" x14ac:dyDescent="0.2">
      <c r="A15" s="17" t="e">
        <f>#REF!+1</f>
        <v>#REF!</v>
      </c>
      <c r="B15" s="11"/>
      <c r="C15" s="11"/>
      <c r="D15" s="17" t="str">
        <f>IF(B15&lt;&gt;"",IFERROR(VLOOKUP(B15,SignOnSheet!$D$5:$N$18,7,FALSE),"NON_LISTED"),"")</f>
        <v/>
      </c>
      <c r="E15" s="18" t="str">
        <f>IF(B15&lt;&gt;"",IFERROR(VLOOKUP(B15,SignOnSheet!$D$5:$K$18,3,FALSE),"NON_LISTED"),"")</f>
        <v/>
      </c>
      <c r="F15" s="18" t="str">
        <f>IF(B15&lt;&gt;"",IFERROR(VLOOKUP(B15,SignOnSheet!$D$5:$K$18,4,FALSE),"NON_LISTED"),"")</f>
        <v/>
      </c>
      <c r="G15" s="18" t="str">
        <f>IF(B15&lt;&gt;"",IFERROR(VLOOKUP(B15,SignOnSheet!$D$5:$K$18,5,FALSE),"NON_LISTED"),"")</f>
        <v/>
      </c>
      <c r="H15" s="18" t="str">
        <f>IF(B15&lt;&gt;"",IFERROR(VLOOKUP(B15,SignOnSheet!$D$5:$K$18,6,FALSE),"NON_LISTED"),"")</f>
        <v/>
      </c>
      <c r="I15" s="39" t="str">
        <f>IF(B15&lt;&gt;"",IFERROR(VLOOKUP(B15,SignOnSheet!$D$5:$K$18,2,FALSE),"NON_LISTED"),"")</f>
        <v/>
      </c>
      <c r="J15" s="18" t="str">
        <f t="shared" si="3"/>
        <v/>
      </c>
      <c r="K15" s="19" t="str">
        <f t="shared" si="0"/>
        <v/>
      </c>
      <c r="L15" s="19" t="str">
        <f t="shared" si="1"/>
        <v/>
      </c>
      <c r="M15" s="18" t="str">
        <f>IF(ISTEXT(C15),SignOnSheet!$U$22+1,IF(C15&lt;&gt;"",IFERROR(IF(L15&gt;0,RANK(L15,IF(L$6:L$39&gt;0,L$6:L$39,),1)-COUNTIF(L$6:L$39,"=0"),IF(L15&lt;&gt;"",SignOnSheet!$U$22+1,0)),0),""))</f>
        <v/>
      </c>
      <c r="N15" s="20" t="e">
        <f>IF(#REF!=N$5,IF(L15="",MAX($L$6:$L$39)+1,L15),"")</f>
        <v>#REF!</v>
      </c>
      <c r="O15" s="20"/>
      <c r="P15" s="20"/>
      <c r="Q15" s="20"/>
      <c r="R15" s="18"/>
      <c r="S15" s="20"/>
      <c r="T15" s="18"/>
    </row>
    <row r="16" spans="1:25" x14ac:dyDescent="0.2">
      <c r="A16" s="17" t="e">
        <f t="shared" si="2"/>
        <v>#REF!</v>
      </c>
      <c r="B16" s="11"/>
      <c r="C16" s="11"/>
      <c r="D16" s="17" t="str">
        <f>IF(B16&lt;&gt;"",IFERROR(VLOOKUP(B16,SignOnSheet!$D$5:$N$18,7,FALSE),"NON_LISTED"),"")</f>
        <v/>
      </c>
      <c r="E16" s="18" t="str">
        <f>IF(B16&lt;&gt;"",IFERROR(VLOOKUP(B16,SignOnSheet!$D$5:$K$18,3,FALSE),"NON_LISTED"),"")</f>
        <v/>
      </c>
      <c r="F16" s="18" t="str">
        <f>IF(B16&lt;&gt;"",IFERROR(VLOOKUP(B16,SignOnSheet!$D$5:$K$18,4,FALSE),"NON_LISTED"),"")</f>
        <v/>
      </c>
      <c r="G16" s="18" t="str">
        <f>IF(B16&lt;&gt;"",IFERROR(VLOOKUP(B16,SignOnSheet!$D$5:$K$18,5,FALSE),"NON_LISTED"),"")</f>
        <v/>
      </c>
      <c r="H16" s="18" t="str">
        <f>IF(B16&lt;&gt;"",IFERROR(VLOOKUP(B16,SignOnSheet!$D$5:$K$18,6,FALSE),"NON_LISTED"),"")</f>
        <v/>
      </c>
      <c r="I16" s="39" t="str">
        <f>IF(B16&lt;&gt;"",IFERROR(VLOOKUP(B16,SignOnSheet!$D$5:$K$18,2,FALSE),"NON_LISTED"),"")</f>
        <v/>
      </c>
      <c r="J16" s="18" t="str">
        <f t="shared" si="3"/>
        <v/>
      </c>
      <c r="K16" s="19" t="str">
        <f t="shared" si="0"/>
        <v/>
      </c>
      <c r="L16" s="19" t="str">
        <f t="shared" si="1"/>
        <v/>
      </c>
      <c r="M16" s="18" t="str">
        <f>IF(ISTEXT(C16),SignOnSheet!$U$22+1,IF(C16&lt;&gt;"",IFERROR(IF(L16&gt;0,RANK(L16,IF(L$6:L$39&gt;0,L$6:L$39,),1)-COUNTIF(L$6:L$39,"=0"),IF(L16&lt;&gt;"",SignOnSheet!$U$22+1,0)),0),""))</f>
        <v/>
      </c>
      <c r="N16" s="20" t="e">
        <f>IF(#REF!=N$5,IF(L16="",MAX($L$6:$L$39)+1,L16),"")</f>
        <v>#REF!</v>
      </c>
      <c r="O16" s="20"/>
      <c r="P16" s="20"/>
      <c r="Q16" s="20"/>
      <c r="R16" s="18"/>
      <c r="S16" s="20"/>
      <c r="T16" s="18"/>
    </row>
    <row r="17" spans="1:20" x14ac:dyDescent="0.2">
      <c r="A17" s="17" t="e">
        <f t="shared" si="2"/>
        <v>#REF!</v>
      </c>
      <c r="B17" s="11"/>
      <c r="C17" s="11"/>
      <c r="D17" s="17" t="str">
        <f>IF(B17&lt;&gt;"",IFERROR(VLOOKUP(B17,SignOnSheet!$D$5:$N$18,7,FALSE),"NON_LISTED"),"")</f>
        <v/>
      </c>
      <c r="E17" s="18" t="str">
        <f>IF(B17&lt;&gt;"",IFERROR(VLOOKUP(B17,SignOnSheet!$D$5:$K$18,3,FALSE),"NON_LISTED"),"")</f>
        <v/>
      </c>
      <c r="F17" s="18" t="str">
        <f>IF(B17&lt;&gt;"",IFERROR(VLOOKUP(B17,SignOnSheet!$D$5:$K$18,4,FALSE),"NON_LISTED"),"")</f>
        <v/>
      </c>
      <c r="G17" s="18" t="str">
        <f>IF(B17&lt;&gt;"",IFERROR(VLOOKUP(B17,SignOnSheet!$D$5:$K$18,5,FALSE),"NON_LISTED"),"")</f>
        <v/>
      </c>
      <c r="H17" s="18" t="str">
        <f>IF(B17&lt;&gt;"",IFERROR(VLOOKUP(B17,SignOnSheet!$D$5:$K$18,6,FALSE),"NON_LISTED"),"")</f>
        <v/>
      </c>
      <c r="I17" s="39" t="str">
        <f>IF(B17&lt;&gt;"",IFERROR(VLOOKUP(B17,SignOnSheet!$D$5:$K$18,2,FALSE),"NON_LISTED"),"")</f>
        <v/>
      </c>
      <c r="J17" s="18" t="str">
        <f t="shared" si="3"/>
        <v/>
      </c>
      <c r="K17" s="19" t="str">
        <f t="shared" si="0"/>
        <v/>
      </c>
      <c r="L17" s="19" t="str">
        <f t="shared" si="1"/>
        <v/>
      </c>
      <c r="M17" s="18" t="str">
        <f>IF(ISTEXT(C17),SignOnSheet!$U$22+1,IF(C17&lt;&gt;"",IFERROR(IF(L17&gt;0,RANK(L17,IF(L$6:L$39&gt;0,L$6:L$39,),1)-COUNTIF(L$6:L$39,"=0"),IF(L17&lt;&gt;"",SignOnSheet!$U$22+1,0)),0),""))</f>
        <v/>
      </c>
      <c r="N17" s="20" t="e">
        <f>IF(#REF!=N$5,IF(L17="",MAX($L$6:$L$39)+1,L17),"")</f>
        <v>#REF!</v>
      </c>
      <c r="O17" s="20"/>
      <c r="P17" s="20"/>
      <c r="Q17" s="20"/>
      <c r="R17" s="18"/>
      <c r="S17" s="20"/>
      <c r="T17" s="18"/>
    </row>
    <row r="18" spans="1:20" x14ac:dyDescent="0.2">
      <c r="A18" s="17" t="e">
        <f t="shared" si="2"/>
        <v>#REF!</v>
      </c>
      <c r="B18" s="11"/>
      <c r="C18" s="11"/>
      <c r="D18" s="17" t="str">
        <f>IF(B18&lt;&gt;"",IFERROR(VLOOKUP(B18,SignOnSheet!$D$5:$N$18,7,FALSE),"NON_LISTED"),"")</f>
        <v/>
      </c>
      <c r="E18" s="18" t="str">
        <f>IF(B18&lt;&gt;"",IFERROR(VLOOKUP(B18,SignOnSheet!$D$5:$K$18,3,FALSE),"NON_LISTED"),"")</f>
        <v/>
      </c>
      <c r="F18" s="18" t="str">
        <f>IF(B18&lt;&gt;"",IFERROR(VLOOKUP(B18,SignOnSheet!$D$5:$K$18,4,FALSE),"NON_LISTED"),"")</f>
        <v/>
      </c>
      <c r="G18" s="18" t="str">
        <f>IF(B18&lt;&gt;"",IFERROR(VLOOKUP(B18,SignOnSheet!$D$5:$K$18,5,FALSE),"NON_LISTED"),"")</f>
        <v/>
      </c>
      <c r="H18" s="18" t="str">
        <f>IF(B18&lt;&gt;"",IFERROR(VLOOKUP(B18,SignOnSheet!$D$5:$K$18,6,FALSE),"NON_LISTED"),"")</f>
        <v/>
      </c>
      <c r="I18" s="39" t="str">
        <f>IF(B18&lt;&gt;"",IFERROR(VLOOKUP(B18,SignOnSheet!$D$5:$K$18,2,FALSE),"NON_LISTED"),"")</f>
        <v/>
      </c>
      <c r="J18" s="18" t="str">
        <f t="shared" si="3"/>
        <v/>
      </c>
      <c r="K18" s="19" t="str">
        <f t="shared" si="0"/>
        <v/>
      </c>
      <c r="L18" s="19" t="str">
        <f t="shared" si="1"/>
        <v/>
      </c>
      <c r="M18" s="18" t="str">
        <f>IF(ISTEXT(C18),SignOnSheet!$U$22+1,IF(C18&lt;&gt;"",IFERROR(IF(L18&gt;0,RANK(L18,IF(L$6:L$39&gt;0,L$6:L$39,),1)-COUNTIF(L$6:L$39,"=0"),IF(L18&lt;&gt;"",SignOnSheet!$U$22+1,0)),0),""))</f>
        <v/>
      </c>
      <c r="N18" s="20" t="e">
        <f>IF(#REF!=N$5,IF(L18="",MAX($L$6:$L$39)+1,L18),"")</f>
        <v>#REF!</v>
      </c>
      <c r="O18" s="20"/>
      <c r="P18" s="20"/>
      <c r="Q18" s="20"/>
      <c r="R18" s="18"/>
      <c r="S18" s="20"/>
      <c r="T18" s="18"/>
    </row>
    <row r="19" spans="1:20" x14ac:dyDescent="0.2">
      <c r="A19" s="17" t="e">
        <f t="shared" si="2"/>
        <v>#REF!</v>
      </c>
      <c r="B19" s="11"/>
      <c r="C19" s="11"/>
      <c r="D19" s="17" t="str">
        <f>IF(B19&lt;&gt;"",IFERROR(VLOOKUP(B19,SignOnSheet!$D$5:$N$18,7,FALSE),"NON_LISTED"),"")</f>
        <v/>
      </c>
      <c r="E19" s="18" t="str">
        <f>IF(B19&lt;&gt;"",IFERROR(VLOOKUP(B19,SignOnSheet!$D$5:$K$18,3,FALSE),"NON_LISTED"),"")</f>
        <v/>
      </c>
      <c r="F19" s="18" t="str">
        <f>IF(B19&lt;&gt;"",IFERROR(VLOOKUP(B19,SignOnSheet!$D$5:$K$18,4,FALSE),"NON_LISTED"),"")</f>
        <v/>
      </c>
      <c r="G19" s="18" t="str">
        <f>IF(B19&lt;&gt;"",IFERROR(VLOOKUP(B19,SignOnSheet!$D$5:$K$18,5,FALSE),"NON_LISTED"),"")</f>
        <v/>
      </c>
      <c r="H19" s="18" t="str">
        <f>IF(B19&lt;&gt;"",IFERROR(VLOOKUP(B19,SignOnSheet!$D$5:$K$18,6,FALSE),"NON_LISTED"),"")</f>
        <v/>
      </c>
      <c r="I19" s="39" t="str">
        <f>IF(B19&lt;&gt;"",IFERROR(VLOOKUP(B19,SignOnSheet!$D$5:$K$18,2,FALSE),"NON_LISTED"),"")</f>
        <v/>
      </c>
      <c r="J19" s="18" t="str">
        <f t="shared" si="3"/>
        <v/>
      </c>
      <c r="K19" s="19" t="str">
        <f t="shared" si="0"/>
        <v/>
      </c>
      <c r="L19" s="19" t="str">
        <f t="shared" si="1"/>
        <v/>
      </c>
      <c r="M19" s="18" t="str">
        <f>IF(ISTEXT(C19),SignOnSheet!$U$22+1,IF(C19&lt;&gt;"",IFERROR(IF(L19&gt;0,RANK(L19,IF(L$6:L$39&gt;0,L$6:L$39,),1)-COUNTIF(L$6:L$39,"=0"),IF(L19&lt;&gt;"",SignOnSheet!$U$22+1,0)),0),""))</f>
        <v/>
      </c>
      <c r="N19" s="20" t="e">
        <f>IF(#REF!=N$5,IF(L19="",MAX($L$6:$L$39)+1,L19),"")</f>
        <v>#REF!</v>
      </c>
      <c r="O19" s="20" t="str">
        <f t="shared" ref="O19:O39" si="4">IFERROR(IF(L19&lt;&gt;"",L19/I19,""),"")</f>
        <v/>
      </c>
      <c r="P19" s="20" t="str">
        <f t="shared" ref="P19:P39" si="5">IF(LEFT(B20,1)="D",COUNTA($C$6:$C$39)+1,IF(C20&lt;&gt;"",IFERROR(IF(O19&gt;0,RANK(O19,IF(O$6:O$39&gt;0,O$6:O$39,),1)-COUNTIF(O$6:O$39,"=0"),IF(O19&lt;&gt;"",COUNT($C$6:$C$39)+1,0)),0),""))</f>
        <v/>
      </c>
      <c r="Q19" s="20"/>
      <c r="R19" s="18"/>
      <c r="S19" s="20"/>
      <c r="T19" s="18"/>
    </row>
    <row r="20" spans="1:20" x14ac:dyDescent="0.2">
      <c r="A20" s="17" t="e">
        <f t="shared" si="2"/>
        <v>#REF!</v>
      </c>
      <c r="B20" s="11"/>
      <c r="C20" s="11"/>
      <c r="D20" s="17" t="str">
        <f>IF(B20&lt;&gt;"",IFERROR(VLOOKUP(B20,SignOnSheet!$D$5:$N$18,7,FALSE),"NON_LISTED"),"")</f>
        <v/>
      </c>
      <c r="E20" s="18" t="str">
        <f>IF(B20&lt;&gt;"",IFERROR(VLOOKUP(B20,SignOnSheet!$D$5:$K$18,3,FALSE),"NON_LISTED"),"")</f>
        <v/>
      </c>
      <c r="F20" s="18" t="str">
        <f>IF(B20&lt;&gt;"",IFERROR(VLOOKUP(B20,SignOnSheet!$D$5:$K$18,4,FALSE),"NON_LISTED"),"")</f>
        <v/>
      </c>
      <c r="G20" s="18" t="str">
        <f>IF(B20&lt;&gt;"",IFERROR(VLOOKUP(B20,SignOnSheet!$D$5:$K$18,5,FALSE),"NON_LISTED"),"")</f>
        <v/>
      </c>
      <c r="H20" s="18" t="str">
        <f>IF(B20&lt;&gt;"",IFERROR(VLOOKUP(B20,SignOnSheet!$D$5:$K$18,6,FALSE),"NON_LISTED"),"")</f>
        <v/>
      </c>
      <c r="I20" s="39" t="str">
        <f>IF(B20&lt;&gt;"",IFERROR(VLOOKUP(B20,SignOnSheet!$D$5:$K$18,2,FALSE),"NON_LISTED"),"")</f>
        <v/>
      </c>
      <c r="J20" s="18" t="str">
        <f t="shared" si="3"/>
        <v/>
      </c>
      <c r="K20" s="19" t="str">
        <f t="shared" si="0"/>
        <v/>
      </c>
      <c r="L20" s="19" t="str">
        <f t="shared" si="1"/>
        <v/>
      </c>
      <c r="M20" s="18" t="str">
        <f>IF(ISTEXT(C20),SignOnSheet!$U$22+1,IF(C20&lt;&gt;"",IFERROR(IF(L20&gt;0,RANK(L20,IF(L$6:L$39&gt;0,L$6:L$39,),1)-COUNTIF(L$6:L$39,"=0"),IF(L20&lt;&gt;"",SignOnSheet!$U$22+1,0)),0),""))</f>
        <v/>
      </c>
      <c r="N20" s="20" t="e">
        <f>IF(#REF!=N$5,IF(L20="",MAX($L$6:$L$39)+1,L20),"")</f>
        <v>#REF!</v>
      </c>
      <c r="O20" s="20" t="str">
        <f t="shared" si="4"/>
        <v/>
      </c>
      <c r="P20" s="20" t="str">
        <f t="shared" si="5"/>
        <v/>
      </c>
      <c r="Q20" s="20"/>
      <c r="R20" s="18"/>
      <c r="S20" s="20"/>
      <c r="T20" s="18"/>
    </row>
    <row r="21" spans="1:20" x14ac:dyDescent="0.2">
      <c r="A21" s="17" t="e">
        <f t="shared" si="2"/>
        <v>#REF!</v>
      </c>
      <c r="B21" s="11"/>
      <c r="C21" s="11"/>
      <c r="D21" s="17" t="str">
        <f>IF(B21&lt;&gt;"",IFERROR(VLOOKUP(B21,SignOnSheet!$D$5:$N$18,7,FALSE),"NON_LISTED"),"")</f>
        <v/>
      </c>
      <c r="E21" s="18" t="str">
        <f>IF(B21&lt;&gt;"",IFERROR(VLOOKUP(B21,SignOnSheet!$D$5:$K$18,3,FALSE),"NON_LISTED"),"")</f>
        <v/>
      </c>
      <c r="F21" s="18" t="str">
        <f>IF(B21&lt;&gt;"",IFERROR(VLOOKUP(B21,SignOnSheet!$D$5:$K$18,4,FALSE),"NON_LISTED"),"")</f>
        <v/>
      </c>
      <c r="G21" s="18" t="str">
        <f>IF(B21&lt;&gt;"",IFERROR(VLOOKUP(B21,SignOnSheet!$D$5:$K$18,5,FALSE),"NON_LISTED"),"")</f>
        <v/>
      </c>
      <c r="H21" s="18" t="str">
        <f>IF(B21&lt;&gt;"",IFERROR(VLOOKUP(B21,SignOnSheet!$D$5:$K$18,6,FALSE),"NON_LISTED"),"")</f>
        <v/>
      </c>
      <c r="I21" s="39" t="str">
        <f>IF(B21&lt;&gt;"",IFERROR(VLOOKUP(B21,SignOnSheet!$D$5:$K$18,2,FALSE),"NON_LISTED"),"")</f>
        <v/>
      </c>
      <c r="J21" s="18" t="str">
        <f t="shared" si="3"/>
        <v/>
      </c>
      <c r="K21" s="19" t="str">
        <f t="shared" si="0"/>
        <v/>
      </c>
      <c r="L21" s="19" t="str">
        <f t="shared" si="1"/>
        <v/>
      </c>
      <c r="M21" s="18" t="str">
        <f>IF(ISTEXT(C21),SignOnSheet!$U$22+1,IF(C21&lt;&gt;"",IFERROR(IF(L21&gt;0,RANK(L21,IF(L$6:L$39&gt;0,L$6:L$39,),1)-COUNTIF(L$6:L$39,"=0"),IF(L21&lt;&gt;"",SignOnSheet!$U$22+1,0)),0),""))</f>
        <v/>
      </c>
      <c r="N21" s="20" t="e">
        <f>IF(#REF!=N$5,IF(L21="",MAX($L$6:$L$39)+1,L21),"")</f>
        <v>#REF!</v>
      </c>
      <c r="O21" s="20" t="str">
        <f t="shared" si="4"/>
        <v/>
      </c>
      <c r="P21" s="20" t="str">
        <f t="shared" si="5"/>
        <v/>
      </c>
      <c r="Q21" s="20"/>
      <c r="R21" s="18"/>
      <c r="S21" s="20"/>
      <c r="T21" s="18"/>
    </row>
    <row r="22" spans="1:20" x14ac:dyDescent="0.2">
      <c r="A22" s="17" t="e">
        <f t="shared" si="2"/>
        <v>#REF!</v>
      </c>
      <c r="B22" s="11"/>
      <c r="C22" s="11"/>
      <c r="D22" s="17" t="str">
        <f>IF(B22&lt;&gt;"",IFERROR(VLOOKUP(B22,SignOnSheet!$D$5:$N$18,7,FALSE),"NON_LISTED"),"")</f>
        <v/>
      </c>
      <c r="E22" s="18" t="str">
        <f>IF(B22&lt;&gt;"",IFERROR(VLOOKUP(B22,SignOnSheet!$D$5:$K$18,3,FALSE),"NON_LISTED"),"")</f>
        <v/>
      </c>
      <c r="F22" s="18" t="str">
        <f>IF(B22&lt;&gt;"",IFERROR(VLOOKUP(B22,SignOnSheet!$D$5:$K$18,4,FALSE),"NON_LISTED"),"")</f>
        <v/>
      </c>
      <c r="G22" s="18" t="str">
        <f>IF(B22&lt;&gt;"",IFERROR(VLOOKUP(B22,SignOnSheet!$D$5:$K$18,5,FALSE),"NON_LISTED"),"")</f>
        <v/>
      </c>
      <c r="H22" s="18" t="str">
        <f>IF(B22&lt;&gt;"",IFERROR(VLOOKUP(B22,SignOnSheet!$D$5:$K$18,6,FALSE),"NON_LISTED"),"")</f>
        <v/>
      </c>
      <c r="I22" s="39" t="str">
        <f>IF(B22&lt;&gt;"",IFERROR(VLOOKUP(B22,SignOnSheet!$D$5:$K$18,2,FALSE),"NON_LISTED"),"")</f>
        <v/>
      </c>
      <c r="J22" s="18" t="str">
        <f t="shared" si="3"/>
        <v/>
      </c>
      <c r="K22" s="19" t="str">
        <f t="shared" si="0"/>
        <v/>
      </c>
      <c r="L22" s="19" t="str">
        <f t="shared" si="1"/>
        <v/>
      </c>
      <c r="M22" s="18" t="str">
        <f>IF(ISTEXT(C22),SignOnSheet!$U$22+1,IF(C22&lt;&gt;"",IFERROR(IF(L22&gt;0,RANK(L22,IF(L$6:L$39&gt;0,L$6:L$39,),1)-COUNTIF(L$6:L$39,"=0"),IF(L22&lt;&gt;"",SignOnSheet!$U$22+1,0)),0),""))</f>
        <v/>
      </c>
      <c r="N22" s="20" t="e">
        <f>IF(#REF!=N$5,IF(L22="",MAX($L$6:$L$39)+1,L22),"")</f>
        <v>#REF!</v>
      </c>
      <c r="O22" s="20" t="str">
        <f t="shared" si="4"/>
        <v/>
      </c>
      <c r="P22" s="20" t="str">
        <f t="shared" si="5"/>
        <v/>
      </c>
      <c r="Q22" s="20"/>
      <c r="R22" s="18"/>
      <c r="S22" s="20"/>
      <c r="T22" s="18"/>
    </row>
    <row r="23" spans="1:20" x14ac:dyDescent="0.2">
      <c r="A23" s="17" t="e">
        <f t="shared" si="2"/>
        <v>#REF!</v>
      </c>
      <c r="B23" s="11"/>
      <c r="C23" s="11"/>
      <c r="D23" s="17" t="str">
        <f>IF(B23&lt;&gt;"",IFERROR(VLOOKUP(B23,SignOnSheet!$D$5:$N$18,7,FALSE),"NON_LISTED"),"")</f>
        <v/>
      </c>
      <c r="E23" s="18" t="str">
        <f>IF(B23&lt;&gt;"",IFERROR(VLOOKUP(B23,SignOnSheet!$D$5:$K$18,3,FALSE),"NON_LISTED"),"")</f>
        <v/>
      </c>
      <c r="F23" s="18" t="str">
        <f>IF(B23&lt;&gt;"",IFERROR(VLOOKUP(B23,SignOnSheet!$D$5:$K$18,4,FALSE),"NON_LISTED"),"")</f>
        <v/>
      </c>
      <c r="G23" s="18" t="str">
        <f>IF(B23&lt;&gt;"",IFERROR(VLOOKUP(B23,SignOnSheet!$D$5:$K$18,5,FALSE),"NON_LISTED"),"")</f>
        <v/>
      </c>
      <c r="H23" s="18" t="str">
        <f>IF(B23&lt;&gt;"",IFERROR(VLOOKUP(B23,SignOnSheet!$D$5:$K$18,6,FALSE),"NON_LISTED"),"")</f>
        <v/>
      </c>
      <c r="I23" s="39" t="str">
        <f>IF(B23&lt;&gt;"",IFERROR(VLOOKUP(B23,SignOnSheet!$D$5:$K$18,2,FALSE),"NON_LISTED"),"")</f>
        <v/>
      </c>
      <c r="J23" s="18" t="str">
        <f t="shared" si="3"/>
        <v/>
      </c>
      <c r="K23" s="19" t="str">
        <f t="shared" si="0"/>
        <v/>
      </c>
      <c r="L23" s="19" t="str">
        <f t="shared" si="1"/>
        <v/>
      </c>
      <c r="M23" s="18" t="str">
        <f>IF(ISTEXT(C23),SignOnSheet!$U$22+1,IF(C23&lt;&gt;"",IFERROR(IF(L23&gt;0,RANK(L23,IF(L$6:L$39&gt;0,L$6:L$39,),1)-COUNTIF(L$6:L$39,"=0"),IF(L23&lt;&gt;"",SignOnSheet!$U$22+1,0)),0),""))</f>
        <v/>
      </c>
      <c r="N23" s="20" t="e">
        <f>IF(#REF!=N$5,IF(L23="",MAX($L$6:$L$39)+1,L23),"")</f>
        <v>#REF!</v>
      </c>
      <c r="O23" s="20" t="str">
        <f t="shared" si="4"/>
        <v/>
      </c>
      <c r="P23" s="20" t="str">
        <f t="shared" si="5"/>
        <v/>
      </c>
      <c r="Q23" s="20"/>
      <c r="R23" s="18"/>
      <c r="S23" s="20"/>
      <c r="T23" s="18"/>
    </row>
    <row r="24" spans="1:20" x14ac:dyDescent="0.2">
      <c r="A24" s="17" t="e">
        <f t="shared" si="2"/>
        <v>#REF!</v>
      </c>
      <c r="B24" s="11"/>
      <c r="C24" s="11"/>
      <c r="D24" s="17" t="str">
        <f>IF(B24&lt;&gt;"",IFERROR(VLOOKUP(B24,SignOnSheet!$D$5:$N$18,7,FALSE),"NON_LISTED"),"")</f>
        <v/>
      </c>
      <c r="E24" s="18" t="str">
        <f>IF(B24&lt;&gt;"",IFERROR(VLOOKUP(B24,SignOnSheet!$D$5:$K$18,3,FALSE),"NON_LISTED"),"")</f>
        <v/>
      </c>
      <c r="F24" s="18" t="str">
        <f>IF(B24&lt;&gt;"",IFERROR(VLOOKUP(B24,SignOnSheet!$D$5:$K$18,4,FALSE),"NON_LISTED"),"")</f>
        <v/>
      </c>
      <c r="G24" s="18" t="str">
        <f>IF(B24&lt;&gt;"",IFERROR(VLOOKUP(B24,SignOnSheet!$D$5:$K$18,5,FALSE),"NON_LISTED"),"")</f>
        <v/>
      </c>
      <c r="H24" s="18" t="str">
        <f>IF(B24&lt;&gt;"",IFERROR(VLOOKUP(B24,SignOnSheet!$D$5:$K$18,6,FALSE),"NON_LISTED"),"")</f>
        <v/>
      </c>
      <c r="I24" s="27" t="str">
        <f>IF(B24&lt;&gt;"",IFERROR(VLOOKUP(B24,SignOnSheet!$D$5:$K$18,2,FALSE),"NON_LISTED"),"")</f>
        <v/>
      </c>
      <c r="J24" s="18" t="str">
        <f t="shared" si="3"/>
        <v/>
      </c>
      <c r="K24" s="19" t="str">
        <f t="shared" si="0"/>
        <v/>
      </c>
      <c r="L24" s="19" t="str">
        <f t="shared" si="1"/>
        <v/>
      </c>
      <c r="M24" s="18" t="str">
        <f>IF(ISTEXT(C24),SignOnSheet!$U$22+1,IF(C24&lt;&gt;"",IFERROR(IF(L24&gt;0,RANK(L24,IF(L$6:L$39&gt;0,L$6:L$39,),1)-COUNTIF(L$6:L$39,"=0"),IF(L24&lt;&gt;"",SignOnSheet!$U$22+1,0)),0),""))</f>
        <v/>
      </c>
      <c r="N24" s="20" t="e">
        <f>IF(#REF!=N$5,IF(L24="",MAX($L$6:$L$39)+1,L24),"")</f>
        <v>#REF!</v>
      </c>
      <c r="O24" s="20" t="str">
        <f t="shared" si="4"/>
        <v/>
      </c>
      <c r="P24" s="20" t="str">
        <f t="shared" si="5"/>
        <v/>
      </c>
      <c r="Q24" s="20"/>
      <c r="R24" s="18"/>
      <c r="S24" s="20"/>
      <c r="T24" s="18"/>
    </row>
    <row r="25" spans="1:20" x14ac:dyDescent="0.2">
      <c r="A25" s="17" t="e">
        <f t="shared" si="2"/>
        <v>#REF!</v>
      </c>
      <c r="B25" s="11"/>
      <c r="C25" s="11"/>
      <c r="D25" s="17" t="str">
        <f>IF(B25&lt;&gt;"",IFERROR(VLOOKUP(B25,SignOnSheet!$D$5:$N$18,7,FALSE),"NON_LISTED"),"")</f>
        <v/>
      </c>
      <c r="E25" s="18" t="str">
        <f>IF(B25&lt;&gt;"",IFERROR(VLOOKUP(B25,SignOnSheet!$D$5:$K$18,3,FALSE),"NON_LISTED"),"")</f>
        <v/>
      </c>
      <c r="F25" s="18" t="str">
        <f>IF(B25&lt;&gt;"",IFERROR(VLOOKUP(B25,SignOnSheet!$D$5:$K$18,4,FALSE),"NON_LISTED"),"")</f>
        <v/>
      </c>
      <c r="G25" s="18" t="str">
        <f>IF(B25&lt;&gt;"",IFERROR(VLOOKUP(B25,SignOnSheet!$D$5:$K$18,5,FALSE),"NON_LISTED"),"")</f>
        <v/>
      </c>
      <c r="H25" s="18" t="str">
        <f>IF(B25&lt;&gt;"",IFERROR(VLOOKUP(B25,SignOnSheet!$D$5:$K$18,6,FALSE),"NON_LISTED"),"")</f>
        <v/>
      </c>
      <c r="I25" s="27" t="str">
        <f>IF(B25&lt;&gt;"",IFERROR(VLOOKUP(B25,SignOnSheet!$D$5:$K$18,2,FALSE),"NON_LISTED"),"")</f>
        <v/>
      </c>
      <c r="J25" s="18" t="str">
        <f t="shared" si="3"/>
        <v/>
      </c>
      <c r="K25" s="19" t="str">
        <f t="shared" si="0"/>
        <v/>
      </c>
      <c r="L25" s="19" t="str">
        <f t="shared" si="1"/>
        <v/>
      </c>
      <c r="M25" s="18" t="str">
        <f>IF(ISTEXT(C25),SignOnSheet!$U$22+1,IF(C25&lt;&gt;"",IFERROR(IF(L25&gt;0,RANK(L25,IF(L$6:L$39&gt;0,L$6:L$39,),1)-COUNTIF(L$6:L$39,"=0"),IF(L25&lt;&gt;"",SignOnSheet!$U$22+1,0)),0),""))</f>
        <v/>
      </c>
      <c r="N25" s="20" t="e">
        <f>IF(#REF!=N$5,IF(L25="",MAX($L$6:$L$39)+1,L25),"")</f>
        <v>#REF!</v>
      </c>
      <c r="O25" s="20" t="str">
        <f t="shared" si="4"/>
        <v/>
      </c>
      <c r="P25" s="20" t="str">
        <f t="shared" si="5"/>
        <v/>
      </c>
      <c r="Q25" s="20"/>
      <c r="R25" s="18"/>
      <c r="S25" s="20"/>
      <c r="T25" s="18"/>
    </row>
    <row r="26" spans="1:20" x14ac:dyDescent="0.2">
      <c r="A26" s="17" t="e">
        <f t="shared" si="2"/>
        <v>#REF!</v>
      </c>
      <c r="B26" s="11"/>
      <c r="C26" s="11"/>
      <c r="D26" s="17" t="str">
        <f>IF(B26&lt;&gt;"",IFERROR(VLOOKUP(B26,SignOnSheet!$D$5:$N$18,7,FALSE),"NON_LISTED"),"")</f>
        <v/>
      </c>
      <c r="E26" s="18" t="str">
        <f>IF(B26&lt;&gt;"",IFERROR(VLOOKUP(B26,SignOnSheet!$D$5:$K$18,3,FALSE),"NON_LISTED"),"")</f>
        <v/>
      </c>
      <c r="F26" s="18" t="str">
        <f>IF(B26&lt;&gt;"",IFERROR(VLOOKUP(B26,SignOnSheet!$D$5:$K$18,4,FALSE),"NON_LISTED"),"")</f>
        <v/>
      </c>
      <c r="G26" s="18" t="str">
        <f>IF(B26&lt;&gt;"",IFERROR(VLOOKUP(B26,SignOnSheet!$D$5:$K$18,5,FALSE),"NON_LISTED"),"")</f>
        <v/>
      </c>
      <c r="H26" s="18" t="str">
        <f>IF(B26&lt;&gt;"",IFERROR(VLOOKUP(B26,SignOnSheet!$D$5:$K$18,6,FALSE),"NON_LISTED"),"")</f>
        <v/>
      </c>
      <c r="I26" s="27" t="str">
        <f>IF(B26&lt;&gt;"",IFERROR(VLOOKUP(B26,SignOnSheet!$D$5:$K$18,2,FALSE),"NON_LISTED"),"")</f>
        <v/>
      </c>
      <c r="J26" s="18" t="str">
        <f t="shared" si="3"/>
        <v/>
      </c>
      <c r="K26" s="19" t="str">
        <f t="shared" si="0"/>
        <v/>
      </c>
      <c r="L26" s="19" t="str">
        <f t="shared" si="1"/>
        <v/>
      </c>
      <c r="M26" s="18" t="str">
        <f>IF(ISTEXT(C26),SignOnSheet!$U$22+1,IF(C26&lt;&gt;"",IFERROR(IF(L26&gt;0,RANK(L26,IF(L$6:L$39&gt;0,L$6:L$39,),1)-COUNTIF(L$6:L$39,"=0"),IF(L26&lt;&gt;"",SignOnSheet!$U$22+1,0)),0),""))</f>
        <v/>
      </c>
      <c r="N26" s="20" t="e">
        <f>IF(#REF!=N$5,IF(L26="",MAX($L$6:$L$39)+1,L26),"")</f>
        <v>#REF!</v>
      </c>
      <c r="O26" s="20" t="str">
        <f t="shared" si="4"/>
        <v/>
      </c>
      <c r="P26" s="20" t="str">
        <f t="shared" si="5"/>
        <v/>
      </c>
      <c r="Q26" s="20"/>
      <c r="R26" s="18"/>
      <c r="S26" s="20"/>
      <c r="T26" s="18"/>
    </row>
    <row r="27" spans="1:20" x14ac:dyDescent="0.2">
      <c r="A27" s="17" t="e">
        <f t="shared" si="2"/>
        <v>#REF!</v>
      </c>
      <c r="B27" s="11"/>
      <c r="C27" s="11"/>
      <c r="D27" s="17" t="str">
        <f>IF(B27&lt;&gt;"",IFERROR(VLOOKUP(B27,SignOnSheet!$D$5:$N$18,7,FALSE),"NON_LISTED"),"")</f>
        <v/>
      </c>
      <c r="E27" s="18" t="str">
        <f>IF(B27&lt;&gt;"",IFERROR(VLOOKUP(B27,SignOnSheet!$D$5:$K$18,3,FALSE),"NON_LISTED"),"")</f>
        <v/>
      </c>
      <c r="F27" s="18" t="str">
        <f>IF(B27&lt;&gt;"",IFERROR(VLOOKUP(B27,SignOnSheet!$D$5:$K$18,4,FALSE),"NON_LISTED"),"")</f>
        <v/>
      </c>
      <c r="G27" s="18" t="str">
        <f>IF(B27&lt;&gt;"",IFERROR(VLOOKUP(B27,SignOnSheet!$D$5:$K$18,5,FALSE),"NON_LISTED"),"")</f>
        <v/>
      </c>
      <c r="H27" s="18" t="str">
        <f>IF(B27&lt;&gt;"",IFERROR(VLOOKUP(B27,SignOnSheet!$D$5:$K$18,6,FALSE),"NON_LISTED"),"")</f>
        <v/>
      </c>
      <c r="I27" s="27" t="str">
        <f>IF(B27&lt;&gt;"",IFERROR(VLOOKUP(B27,SignOnSheet!$D$5:$K$18,2,FALSE),"NON_LISTED"),"")</f>
        <v/>
      </c>
      <c r="J27" s="18" t="str">
        <f t="shared" si="3"/>
        <v/>
      </c>
      <c r="K27" s="19" t="str">
        <f t="shared" si="0"/>
        <v/>
      </c>
      <c r="L27" s="19" t="str">
        <f t="shared" si="1"/>
        <v/>
      </c>
      <c r="M27" s="18" t="str">
        <f>IF(ISTEXT(C27),SignOnSheet!$U$22+1,IF(C27&lt;&gt;"",IFERROR(IF(L27&gt;0,RANK(L27,IF(L$6:L$39&gt;0,L$6:L$39,),1)-COUNTIF(L$6:L$39,"=0"),IF(L27&lt;&gt;"",SignOnSheet!$U$22+1,0)),0),""))</f>
        <v/>
      </c>
      <c r="N27" s="20" t="e">
        <f>IF(#REF!=N$5,IF(L27="",MAX($L$6:$L$39)+1,L27),"")</f>
        <v>#REF!</v>
      </c>
      <c r="O27" s="20" t="str">
        <f t="shared" si="4"/>
        <v/>
      </c>
      <c r="P27" s="20" t="str">
        <f t="shared" si="5"/>
        <v/>
      </c>
      <c r="Q27" s="20"/>
      <c r="R27" s="18"/>
      <c r="S27" s="20"/>
      <c r="T27" s="18"/>
    </row>
    <row r="28" spans="1:20" x14ac:dyDescent="0.2">
      <c r="A28" s="17" t="e">
        <f t="shared" si="2"/>
        <v>#REF!</v>
      </c>
      <c r="B28" s="11"/>
      <c r="C28" s="11"/>
      <c r="D28" s="17" t="str">
        <f>IF(B28&lt;&gt;"",IFERROR(VLOOKUP(B28,SignOnSheet!$D$5:$N$18,7,FALSE),"NON_LISTED"),"")</f>
        <v/>
      </c>
      <c r="E28" s="18" t="str">
        <f>IF(B28&lt;&gt;"",IFERROR(VLOOKUP(B28,SignOnSheet!$D$5:$K$18,3,FALSE),"NON_LISTED"),"")</f>
        <v/>
      </c>
      <c r="F28" s="18" t="str">
        <f>IF(B28&lt;&gt;"",IFERROR(VLOOKUP(B28,SignOnSheet!$D$5:$K$18,4,FALSE),"NON_LISTED"),"")</f>
        <v/>
      </c>
      <c r="G28" s="18" t="str">
        <f>IF(B28&lt;&gt;"",IFERROR(VLOOKUP(B28,SignOnSheet!$D$5:$K$18,5,FALSE),"NON_LISTED"),"")</f>
        <v/>
      </c>
      <c r="H28" s="18" t="str">
        <f>IF(B28&lt;&gt;"",IFERROR(VLOOKUP(B28,SignOnSheet!$D$5:$K$18,6,FALSE),"NON_LISTED"),"")</f>
        <v/>
      </c>
      <c r="I28" s="27" t="str">
        <f>IF(B28&lt;&gt;"",IFERROR(VLOOKUP(B28,SignOnSheet!$D$5:$K$18,2,FALSE),"NON_LISTED"),"")</f>
        <v/>
      </c>
      <c r="J28" s="18" t="str">
        <f t="shared" si="3"/>
        <v/>
      </c>
      <c r="K28" s="19" t="str">
        <f t="shared" si="0"/>
        <v/>
      </c>
      <c r="L28" s="19" t="str">
        <f t="shared" si="1"/>
        <v/>
      </c>
      <c r="M28" s="18" t="str">
        <f>IF(ISTEXT(C28),SignOnSheet!$U$22+1,IF(C28&lt;&gt;"",IFERROR(IF(L28&gt;0,RANK(L28,IF(L$6:L$39&gt;0,L$6:L$39,),1)-COUNTIF(L$6:L$39,"=0"),IF(L28&lt;&gt;"",SignOnSheet!$U$22+1,0)),0),""))</f>
        <v/>
      </c>
      <c r="N28" s="20" t="e">
        <f>IF(#REF!=N$5,IF(L28="",MAX($L$6:$L$39)+1,L28),"")</f>
        <v>#REF!</v>
      </c>
      <c r="O28" s="20" t="str">
        <f t="shared" si="4"/>
        <v/>
      </c>
      <c r="P28" s="20" t="str">
        <f t="shared" si="5"/>
        <v/>
      </c>
      <c r="Q28" s="20"/>
      <c r="R28" s="18"/>
      <c r="S28" s="20"/>
      <c r="T28" s="18"/>
    </row>
    <row r="29" spans="1:20" x14ac:dyDescent="0.2">
      <c r="A29" s="17" t="e">
        <f t="shared" si="2"/>
        <v>#REF!</v>
      </c>
      <c r="B29" s="11"/>
      <c r="C29" s="11"/>
      <c r="D29" s="17" t="str">
        <f>IF(B29&lt;&gt;"",IFERROR(VLOOKUP(B29,SignOnSheet!$D$5:$N$18,7,FALSE),"NON_LISTED"),"")</f>
        <v/>
      </c>
      <c r="E29" s="18" t="str">
        <f>IF(B29&lt;&gt;"",IFERROR(VLOOKUP(B29,SignOnSheet!$D$5:$K$18,3,FALSE),"NON_LISTED"),"")</f>
        <v/>
      </c>
      <c r="F29" s="18" t="str">
        <f>IF(B29&lt;&gt;"",IFERROR(VLOOKUP(B29,SignOnSheet!$D$5:$K$18,4,FALSE),"NON_LISTED"),"")</f>
        <v/>
      </c>
      <c r="G29" s="18" t="str">
        <f>IF(B29&lt;&gt;"",IFERROR(VLOOKUP(B29,SignOnSheet!$D$5:$K$18,5,FALSE),"NON_LISTED"),"")</f>
        <v/>
      </c>
      <c r="H29" s="18" t="str">
        <f>IF(B29&lt;&gt;"",IFERROR(VLOOKUP(B29,SignOnSheet!$D$5:$K$18,6,FALSE),"NON_LISTED"),"")</f>
        <v/>
      </c>
      <c r="I29" s="27" t="str">
        <f>IF(B29&lt;&gt;"",IFERROR(VLOOKUP(B29,SignOnSheet!$D$5:$K$18,2,FALSE),"NON_LISTED"),"")</f>
        <v/>
      </c>
      <c r="J29" s="18" t="str">
        <f t="shared" si="3"/>
        <v/>
      </c>
      <c r="K29" s="19" t="str">
        <f t="shared" si="0"/>
        <v/>
      </c>
      <c r="L29" s="19" t="str">
        <f t="shared" si="1"/>
        <v/>
      </c>
      <c r="M29" s="18" t="str">
        <f>IF(ISTEXT(C29),SignOnSheet!$U$22+1,IF(C29&lt;&gt;"",IFERROR(IF(L29&gt;0,RANK(L29,IF(L$6:L$39&gt;0,L$6:L$39,),1)-COUNTIF(L$6:L$39,"=0"),IF(L29&lt;&gt;"",SignOnSheet!$U$22+1,0)),0),""))</f>
        <v/>
      </c>
      <c r="N29" s="20" t="e">
        <f>IF(#REF!=N$5,IF(L29="",MAX($L$6:$L$39)+1,L29),"")</f>
        <v>#REF!</v>
      </c>
      <c r="O29" s="20" t="str">
        <f t="shared" si="4"/>
        <v/>
      </c>
      <c r="P29" s="20" t="str">
        <f t="shared" si="5"/>
        <v/>
      </c>
      <c r="Q29" s="20"/>
      <c r="R29" s="18"/>
      <c r="S29" s="20"/>
      <c r="T29" s="18"/>
    </row>
    <row r="30" spans="1:20" x14ac:dyDescent="0.2">
      <c r="A30" s="17" t="e">
        <f t="shared" si="2"/>
        <v>#REF!</v>
      </c>
      <c r="B30" s="11"/>
      <c r="C30" s="11"/>
      <c r="D30" s="17" t="str">
        <f>IF(B30&lt;&gt;"",IFERROR(VLOOKUP(B30,SignOnSheet!$D$5:$N$18,7,FALSE),"NON_LISTED"),"")</f>
        <v/>
      </c>
      <c r="E30" s="18" t="str">
        <f>IF(B30&lt;&gt;"",IFERROR(VLOOKUP(B30,SignOnSheet!$D$5:$K$18,3,FALSE),"NON_LISTED"),"")</f>
        <v/>
      </c>
      <c r="F30" s="18" t="str">
        <f>IF(B30&lt;&gt;"",IFERROR(VLOOKUP(B30,SignOnSheet!$D$5:$K$18,4,FALSE),"NON_LISTED"),"")</f>
        <v/>
      </c>
      <c r="G30" s="18" t="str">
        <f>IF(B30&lt;&gt;"",IFERROR(VLOOKUP(B30,SignOnSheet!$D$5:$K$18,5,FALSE),"NON_LISTED"),"")</f>
        <v/>
      </c>
      <c r="H30" s="18" t="str">
        <f>IF(B30&lt;&gt;"",IFERROR(VLOOKUP(B30,SignOnSheet!$D$5:$K$18,6,FALSE),"NON_LISTED"),"")</f>
        <v/>
      </c>
      <c r="I30" s="27" t="str">
        <f>IF(B30&lt;&gt;"",IFERROR(VLOOKUP(B30,SignOnSheet!$D$5:$K$18,2,FALSE),"NON_LISTED"),"")</f>
        <v/>
      </c>
      <c r="J30" s="18" t="str">
        <f t="shared" si="3"/>
        <v/>
      </c>
      <c r="K30" s="19" t="str">
        <f t="shared" si="0"/>
        <v/>
      </c>
      <c r="L30" s="19" t="str">
        <f t="shared" si="1"/>
        <v/>
      </c>
      <c r="M30" s="18" t="str">
        <f>IF(ISTEXT(C30),SignOnSheet!$U$22+1,IF(C30&lt;&gt;"",IFERROR(IF(L30&gt;0,RANK(L30,IF(L$6:L$39&gt;0,L$6:L$39,),1)-COUNTIF(L$6:L$39,"=0"),IF(L30&lt;&gt;"",SignOnSheet!$U$22+1,0)),0),""))</f>
        <v/>
      </c>
      <c r="N30" s="20" t="e">
        <f>IF(#REF!=N$5,IF(L30="",MAX($L$6:$L$39)+1,L30),"")</f>
        <v>#REF!</v>
      </c>
      <c r="O30" s="20" t="str">
        <f t="shared" si="4"/>
        <v/>
      </c>
      <c r="P30" s="20" t="str">
        <f t="shared" si="5"/>
        <v/>
      </c>
      <c r="Q30" s="20"/>
      <c r="R30" s="18"/>
      <c r="S30" s="20"/>
      <c r="T30" s="18"/>
    </row>
    <row r="31" spans="1:20" x14ac:dyDescent="0.2">
      <c r="A31" s="17" t="e">
        <f t="shared" si="2"/>
        <v>#REF!</v>
      </c>
      <c r="B31" s="11"/>
      <c r="C31" s="11"/>
      <c r="D31" s="17" t="str">
        <f>IF(B31&lt;&gt;"",IFERROR(VLOOKUP(B31,SignOnSheet!$D$5:$N$18,7,FALSE),"NON_LISTED"),"")</f>
        <v/>
      </c>
      <c r="E31" s="18" t="str">
        <f>IF(B31&lt;&gt;"",IFERROR(VLOOKUP(B31,SignOnSheet!$D$5:$K$18,3,FALSE),"NON_LISTED"),"")</f>
        <v/>
      </c>
      <c r="F31" s="18" t="str">
        <f>IF(B31&lt;&gt;"",IFERROR(VLOOKUP(B31,SignOnSheet!$D$5:$K$18,4,FALSE),"NON_LISTED"),"")</f>
        <v/>
      </c>
      <c r="G31" s="18" t="str">
        <f>IF(B31&lt;&gt;"",IFERROR(VLOOKUP(B31,SignOnSheet!$D$5:$K$18,5,FALSE),"NON_LISTED"),"")</f>
        <v/>
      </c>
      <c r="H31" s="18" t="str">
        <f>IF(B31&lt;&gt;"",IFERROR(VLOOKUP(B31,SignOnSheet!$D$5:$K$18,6,FALSE),"NON_LISTED"),"")</f>
        <v/>
      </c>
      <c r="I31" s="27" t="str">
        <f>IF(B31&lt;&gt;"",IFERROR(VLOOKUP(B31,SignOnSheet!$D$5:$K$18,2,FALSE),"NON_LISTED"),"")</f>
        <v/>
      </c>
      <c r="J31" s="18" t="str">
        <f t="shared" si="3"/>
        <v/>
      </c>
      <c r="K31" s="19" t="str">
        <f t="shared" si="0"/>
        <v/>
      </c>
      <c r="L31" s="19" t="str">
        <f t="shared" si="1"/>
        <v/>
      </c>
      <c r="M31" s="18" t="str">
        <f>IF(ISTEXT(C31),SignOnSheet!$U$22+1,IF(C31&lt;&gt;"",IFERROR(IF(L31&gt;0,RANK(L31,IF(L$6:L$39&gt;0,L$6:L$39,),1)-COUNTIF(L$6:L$39,"=0"),IF(L31&lt;&gt;"",SignOnSheet!$U$22+1,0)),0),""))</f>
        <v/>
      </c>
      <c r="N31" s="20" t="e">
        <f>IF(#REF!=N$5,IF(L31="",MAX($L$6:$L$39)+1,L31),"")</f>
        <v>#REF!</v>
      </c>
      <c r="O31" s="20" t="str">
        <f t="shared" si="4"/>
        <v/>
      </c>
      <c r="P31" s="20" t="str">
        <f t="shared" si="5"/>
        <v/>
      </c>
      <c r="Q31" s="20"/>
      <c r="R31" s="18"/>
      <c r="S31" s="20"/>
      <c r="T31" s="18"/>
    </row>
    <row r="32" spans="1:20" x14ac:dyDescent="0.2">
      <c r="A32" s="17" t="e">
        <f t="shared" si="2"/>
        <v>#REF!</v>
      </c>
      <c r="B32" s="11"/>
      <c r="C32" s="11"/>
      <c r="D32" s="17" t="str">
        <f>IF(B32&lt;&gt;"",IFERROR(VLOOKUP(B32,SignOnSheet!$D$5:$N$18,7,FALSE),"NON_LISTED"),"")</f>
        <v/>
      </c>
      <c r="E32" s="18" t="str">
        <f>IF(B32&lt;&gt;"",IFERROR(VLOOKUP(B32,SignOnSheet!$D$5:$K$18,3,FALSE),"NON_LISTED"),"")</f>
        <v/>
      </c>
      <c r="F32" s="18" t="str">
        <f>IF(B32&lt;&gt;"",IFERROR(VLOOKUP(B32,SignOnSheet!$D$5:$K$18,4,FALSE),"NON_LISTED"),"")</f>
        <v/>
      </c>
      <c r="G32" s="18" t="str">
        <f>IF(B32&lt;&gt;"",IFERROR(VLOOKUP(B32,SignOnSheet!$D$5:$K$18,5,FALSE),"NON_LISTED"),"")</f>
        <v/>
      </c>
      <c r="H32" s="18" t="str">
        <f>IF(B32&lt;&gt;"",IFERROR(VLOOKUP(B32,SignOnSheet!$D$5:$K$18,6,FALSE),"NON_LISTED"),"")</f>
        <v/>
      </c>
      <c r="I32" s="27" t="str">
        <f>IF(B32&lt;&gt;"",IFERROR(VLOOKUP(B32,SignOnSheet!$D$5:$K$18,2,FALSE),"NON_LISTED"),"")</f>
        <v/>
      </c>
      <c r="J32" s="18" t="str">
        <f t="shared" si="3"/>
        <v/>
      </c>
      <c r="K32" s="19" t="str">
        <f t="shared" si="0"/>
        <v/>
      </c>
      <c r="L32" s="19" t="str">
        <f t="shared" si="1"/>
        <v/>
      </c>
      <c r="M32" s="18" t="str">
        <f>IF(ISTEXT(C32),SignOnSheet!$U$22+1,IF(C32&lt;&gt;"",IFERROR(IF(L32&gt;0,RANK(L32,IF(L$6:L$39&gt;0,L$6:L$39,),1)-COUNTIF(L$6:L$39,"=0"),IF(L32&lt;&gt;"",SignOnSheet!$U$22+1,0)),0),""))</f>
        <v/>
      </c>
      <c r="N32" s="20" t="e">
        <f>IF(#REF!=N$5,IF(L32="",MAX($L$6:$L$39)+1,L32),"")</f>
        <v>#REF!</v>
      </c>
      <c r="O32" s="20" t="str">
        <f t="shared" si="4"/>
        <v/>
      </c>
      <c r="P32" s="20" t="str">
        <f t="shared" si="5"/>
        <v/>
      </c>
      <c r="Q32" s="20"/>
      <c r="R32" s="18"/>
      <c r="S32" s="20"/>
      <c r="T32" s="18"/>
    </row>
    <row r="33" spans="1:20" x14ac:dyDescent="0.2">
      <c r="A33" s="17" t="e">
        <f t="shared" si="2"/>
        <v>#REF!</v>
      </c>
      <c r="B33" s="11"/>
      <c r="C33" s="11"/>
      <c r="D33" s="17" t="str">
        <f>IF(B33&lt;&gt;"",IFERROR(VLOOKUP(B33,SignOnSheet!$D$5:$N$18,7,FALSE),"NON_LISTED"),"")</f>
        <v/>
      </c>
      <c r="E33" s="18" t="str">
        <f>IF(B33&lt;&gt;"",IFERROR(VLOOKUP(B33,SignOnSheet!$D$5:$K$18,3,FALSE),"NON_LISTED"),"")</f>
        <v/>
      </c>
      <c r="F33" s="18" t="str">
        <f>IF(B33&lt;&gt;"",IFERROR(VLOOKUP(B33,SignOnSheet!$D$5:$K$18,4,FALSE),"NON_LISTED"),"")</f>
        <v/>
      </c>
      <c r="G33" s="18" t="str">
        <f>IF(B33&lt;&gt;"",IFERROR(VLOOKUP(B33,SignOnSheet!$D$5:$K$18,5,FALSE),"NON_LISTED"),"")</f>
        <v/>
      </c>
      <c r="H33" s="18" t="str">
        <f>IF(B33&lt;&gt;"",IFERROR(VLOOKUP(B33,SignOnSheet!$D$5:$K$18,6,FALSE),"NON_LISTED"),"")</f>
        <v/>
      </c>
      <c r="I33" s="27" t="str">
        <f>IF(B33&lt;&gt;"",IFERROR(VLOOKUP(B33,SignOnSheet!$D$5:$K$18,2,FALSE),"NON_LISTED"),"")</f>
        <v/>
      </c>
      <c r="J33" s="18" t="str">
        <f t="shared" si="3"/>
        <v/>
      </c>
      <c r="K33" s="19" t="str">
        <f t="shared" si="0"/>
        <v/>
      </c>
      <c r="L33" s="19" t="str">
        <f t="shared" si="1"/>
        <v/>
      </c>
      <c r="M33" s="18" t="str">
        <f>IF(ISTEXT(C33),SignOnSheet!$U$22+1,IF(C33&lt;&gt;"",IFERROR(IF(L33&gt;0,RANK(L33,IF(L$6:L$39&gt;0,L$6:L$39,),1)-COUNTIF(L$6:L$39,"=0"),IF(L33&lt;&gt;"",SignOnSheet!$U$22+1,0)),0),""))</f>
        <v/>
      </c>
      <c r="N33" s="20" t="e">
        <f>IF(#REF!=N$5,IF(L33="",MAX($L$6:$L$39)+1,L33),"")</f>
        <v>#REF!</v>
      </c>
      <c r="O33" s="20" t="str">
        <f t="shared" si="4"/>
        <v/>
      </c>
      <c r="P33" s="20" t="str">
        <f t="shared" si="5"/>
        <v/>
      </c>
      <c r="Q33" s="20"/>
      <c r="R33" s="18"/>
      <c r="S33" s="20"/>
      <c r="T33" s="18"/>
    </row>
    <row r="34" spans="1:20" x14ac:dyDescent="0.2">
      <c r="A34" s="17" t="e">
        <f t="shared" si="2"/>
        <v>#REF!</v>
      </c>
      <c r="B34" s="11"/>
      <c r="C34" s="11"/>
      <c r="D34" s="17" t="str">
        <f>IF(B34&lt;&gt;"",IFERROR(VLOOKUP(B34,SignOnSheet!$D$5:$N$18,7,FALSE),"NON_LISTED"),"")</f>
        <v/>
      </c>
      <c r="E34" s="18" t="str">
        <f>IF(B34&lt;&gt;"",IFERROR(VLOOKUP(B34,SignOnSheet!$D$5:$K$18,3,FALSE),"NON_LISTED"),"")</f>
        <v/>
      </c>
      <c r="F34" s="18" t="str">
        <f>IF(B34&lt;&gt;"",IFERROR(VLOOKUP(B34,SignOnSheet!$D$5:$K$18,4,FALSE),"NON_LISTED"),"")</f>
        <v/>
      </c>
      <c r="G34" s="18" t="str">
        <f>IF(B34&lt;&gt;"",IFERROR(VLOOKUP(B34,SignOnSheet!$D$5:$K$18,5,FALSE),"NON_LISTED"),"")</f>
        <v/>
      </c>
      <c r="H34" s="18" t="str">
        <f>IF(B34&lt;&gt;"",IFERROR(VLOOKUP(B34,SignOnSheet!$D$5:$K$18,6,FALSE),"NON_LISTED"),"")</f>
        <v/>
      </c>
      <c r="I34" s="27" t="str">
        <f>IF(B34&lt;&gt;"",IFERROR(VLOOKUP(B34,SignOnSheet!$D$5:$K$18,2,FALSE),"NON_LISTED"),"")</f>
        <v/>
      </c>
      <c r="J34" s="18" t="str">
        <f t="shared" si="3"/>
        <v/>
      </c>
      <c r="K34" s="19" t="str">
        <f t="shared" si="0"/>
        <v/>
      </c>
      <c r="L34" s="19" t="str">
        <f t="shared" si="1"/>
        <v/>
      </c>
      <c r="M34" s="18" t="str">
        <f>IF(ISTEXT(C34),SignOnSheet!$U$22+1,IF(C34&lt;&gt;"",IFERROR(IF(L34&gt;0,RANK(L34,IF(L$6:L$39&gt;0,L$6:L$39,),1)-COUNTIF(L$6:L$39,"=0"),IF(L34&lt;&gt;"",SignOnSheet!$U$22+1,0)),0),""))</f>
        <v/>
      </c>
      <c r="N34" s="20" t="e">
        <f>IF(#REF!=N$5,IF(L34="",MAX($L$6:$L$39)+1,L34),"")</f>
        <v>#REF!</v>
      </c>
      <c r="O34" s="20" t="str">
        <f t="shared" si="4"/>
        <v/>
      </c>
      <c r="P34" s="20" t="str">
        <f t="shared" si="5"/>
        <v/>
      </c>
      <c r="Q34" s="20"/>
      <c r="R34" s="18"/>
      <c r="S34" s="20"/>
      <c r="T34" s="18"/>
    </row>
    <row r="35" spans="1:20" x14ac:dyDescent="0.2">
      <c r="A35" s="17" t="e">
        <f t="shared" si="2"/>
        <v>#REF!</v>
      </c>
      <c r="B35" s="11"/>
      <c r="C35" s="11"/>
      <c r="D35" s="17" t="str">
        <f>IF(B35&lt;&gt;"",IFERROR(VLOOKUP(B35,SignOnSheet!$D$5:$N$18,7,FALSE),"NON_LISTED"),"")</f>
        <v/>
      </c>
      <c r="E35" s="18" t="str">
        <f>IF(B35&lt;&gt;"",IFERROR(VLOOKUP(B35,SignOnSheet!$D$5:$K$18,3,FALSE),"NON_LISTED"),"")</f>
        <v/>
      </c>
      <c r="F35" s="18" t="str">
        <f>IF(B35&lt;&gt;"",IFERROR(VLOOKUP(B35,SignOnSheet!$D$5:$K$18,4,FALSE),"NON_LISTED"),"")</f>
        <v/>
      </c>
      <c r="G35" s="18" t="str">
        <f>IF(B35&lt;&gt;"",IFERROR(VLOOKUP(B35,SignOnSheet!$D$5:$K$18,5,FALSE),"NON_LISTED"),"")</f>
        <v/>
      </c>
      <c r="H35" s="18" t="str">
        <f>IF(B35&lt;&gt;"",IFERROR(VLOOKUP(B35,SignOnSheet!$D$5:$K$18,6,FALSE),"NON_LISTED"),"")</f>
        <v/>
      </c>
      <c r="I35" s="27" t="str">
        <f>IF(B35&lt;&gt;"",IFERROR(VLOOKUP(B35,SignOnSheet!$D$5:$K$18,2,FALSE),"NON_LISTED"),"")</f>
        <v/>
      </c>
      <c r="J35" s="18" t="str">
        <f t="shared" si="3"/>
        <v/>
      </c>
      <c r="K35" s="19" t="str">
        <f t="shared" si="0"/>
        <v/>
      </c>
      <c r="L35" s="19" t="str">
        <f t="shared" si="1"/>
        <v/>
      </c>
      <c r="M35" s="18" t="str">
        <f>IF(ISTEXT(C35),SignOnSheet!$U$22+1,IF(C35&lt;&gt;"",IFERROR(IF(L35&gt;0,RANK(L35,IF(L$6:L$39&gt;0,L$6:L$39,),1)-COUNTIF(L$6:L$39,"=0"),IF(L35&lt;&gt;"",SignOnSheet!$U$22+1,0)),0),""))</f>
        <v/>
      </c>
      <c r="N35" s="20" t="e">
        <f>IF(#REF!=N$5,IF(L35="",MAX($L$6:$L$39)+1,L35),"")</f>
        <v>#REF!</v>
      </c>
      <c r="O35" s="20" t="str">
        <f t="shared" si="4"/>
        <v/>
      </c>
      <c r="P35" s="20" t="str">
        <f t="shared" si="5"/>
        <v/>
      </c>
      <c r="Q35" s="20"/>
      <c r="R35" s="18"/>
      <c r="S35" s="20"/>
      <c r="T35" s="18"/>
    </row>
    <row r="36" spans="1:20" x14ac:dyDescent="0.2">
      <c r="A36" s="17" t="e">
        <f t="shared" si="2"/>
        <v>#REF!</v>
      </c>
      <c r="B36" s="11"/>
      <c r="C36" s="11"/>
      <c r="D36" s="17" t="str">
        <f>IF(B36&lt;&gt;"",IFERROR(VLOOKUP(B36,SignOnSheet!$D$5:$N$18,7,FALSE),"NON_LISTED"),"")</f>
        <v/>
      </c>
      <c r="E36" s="18" t="str">
        <f>IF(B36&lt;&gt;"",IFERROR(VLOOKUP(B36,SignOnSheet!$D$5:$K$18,3,FALSE),"NON_LISTED"),"")</f>
        <v/>
      </c>
      <c r="F36" s="18" t="str">
        <f>IF(B36&lt;&gt;"",IFERROR(VLOOKUP(B36,SignOnSheet!$D$5:$K$18,4,FALSE),"NON_LISTED"),"")</f>
        <v/>
      </c>
      <c r="G36" s="18" t="str">
        <f>IF(B36&lt;&gt;"",IFERROR(VLOOKUP(B36,SignOnSheet!$D$5:$K$18,5,FALSE),"NON_LISTED"),"")</f>
        <v/>
      </c>
      <c r="H36" s="18" t="str">
        <f>IF(B36&lt;&gt;"",IFERROR(VLOOKUP(B36,SignOnSheet!$D$5:$K$18,6,FALSE),"NON_LISTED"),"")</f>
        <v/>
      </c>
      <c r="I36" s="27" t="str">
        <f>IF(B36&lt;&gt;"",IFERROR(VLOOKUP(B36,SignOnSheet!$D$5:$K$18,2,FALSE),"NON_LISTED"),"")</f>
        <v/>
      </c>
      <c r="J36" s="18" t="str">
        <f t="shared" si="3"/>
        <v/>
      </c>
      <c r="K36" s="19" t="str">
        <f t="shared" si="0"/>
        <v/>
      </c>
      <c r="L36" s="19" t="str">
        <f t="shared" si="1"/>
        <v/>
      </c>
      <c r="M36" s="18" t="str">
        <f>IF(ISTEXT(C36),SignOnSheet!$U$22+1,IF(C36&lt;&gt;"",IFERROR(IF(L36&gt;0,RANK(L36,IF(L$6:L$39&gt;0,L$6:L$39,),1)-COUNTIF(L$6:L$39,"=0"),IF(L36&lt;&gt;"",SignOnSheet!$U$22+1,0)),0),""))</f>
        <v/>
      </c>
      <c r="N36" s="20" t="e">
        <f>IF(#REF!=N$5,IF(L36="",MAX($L$6:$L$39)+1,L36),"")</f>
        <v>#REF!</v>
      </c>
      <c r="O36" s="20" t="str">
        <f t="shared" si="4"/>
        <v/>
      </c>
      <c r="P36" s="20" t="str">
        <f t="shared" si="5"/>
        <v/>
      </c>
      <c r="Q36" s="20"/>
      <c r="R36" s="18"/>
      <c r="S36" s="20"/>
      <c r="T36" s="18"/>
    </row>
    <row r="37" spans="1:20" x14ac:dyDescent="0.2">
      <c r="A37" s="17" t="e">
        <f t="shared" si="2"/>
        <v>#REF!</v>
      </c>
      <c r="B37" s="11"/>
      <c r="C37" s="11"/>
      <c r="D37" s="17" t="str">
        <f>IF(B37&lt;&gt;"",IFERROR(VLOOKUP(B37,SignOnSheet!$D$5:$N$18,7,FALSE),"NON_LISTED"),"")</f>
        <v/>
      </c>
      <c r="E37" s="18" t="str">
        <f>IF(B37&lt;&gt;"",IFERROR(VLOOKUP(B37,SignOnSheet!$D$5:$K$18,3,FALSE),"NON_LISTED"),"")</f>
        <v/>
      </c>
      <c r="F37" s="18" t="str">
        <f>IF(B37&lt;&gt;"",IFERROR(VLOOKUP(B37,SignOnSheet!$D$5:$K$18,4,FALSE),"NON_LISTED"),"")</f>
        <v/>
      </c>
      <c r="G37" s="18" t="str">
        <f>IF(B37&lt;&gt;"",IFERROR(VLOOKUP(B37,SignOnSheet!$D$5:$K$18,5,FALSE),"NON_LISTED"),"")</f>
        <v/>
      </c>
      <c r="H37" s="18" t="str">
        <f>IF(B37&lt;&gt;"",IFERROR(VLOOKUP(B37,SignOnSheet!$D$5:$K$18,6,FALSE),"NON_LISTED"),"")</f>
        <v/>
      </c>
      <c r="I37" s="27" t="str">
        <f>IF(B37&lt;&gt;"",IFERROR(VLOOKUP(B37,SignOnSheet!$D$5:$K$18,2,FALSE),"NON_LISTED"),"")</f>
        <v/>
      </c>
      <c r="J37" s="18" t="str">
        <f t="shared" si="3"/>
        <v/>
      </c>
      <c r="K37" s="19" t="str">
        <f t="shared" si="0"/>
        <v/>
      </c>
      <c r="L37" s="19" t="str">
        <f t="shared" si="1"/>
        <v/>
      </c>
      <c r="M37" s="18" t="str">
        <f>IF(ISTEXT(C37),SignOnSheet!$U$22+1,IF(C37&lt;&gt;"",IFERROR(IF(L37&gt;0,RANK(L37,IF(L$6:L$39&gt;0,L$6:L$39,),1)-COUNTIF(L$6:L$39,"=0"),IF(L37&lt;&gt;"",SignOnSheet!$U$22+1,0)),0),""))</f>
        <v/>
      </c>
      <c r="N37" s="20" t="e">
        <f>IF(#REF!=N$5,IF(L37="",MAX($L$6:$L$39)+1,L37),"")</f>
        <v>#REF!</v>
      </c>
      <c r="O37" s="20" t="str">
        <f t="shared" si="4"/>
        <v/>
      </c>
      <c r="P37" s="20" t="str">
        <f t="shared" si="5"/>
        <v/>
      </c>
      <c r="Q37" s="20"/>
      <c r="R37" s="18"/>
      <c r="S37" s="20"/>
      <c r="T37" s="18"/>
    </row>
    <row r="38" spans="1:20" x14ac:dyDescent="0.2">
      <c r="A38" s="17" t="e">
        <f t="shared" si="2"/>
        <v>#REF!</v>
      </c>
      <c r="B38" s="11"/>
      <c r="C38" s="11"/>
      <c r="D38" s="17" t="str">
        <f>IF(B38&lt;&gt;"",IFERROR(VLOOKUP(B38,SignOnSheet!$D$5:$N$18,7,FALSE),"NON_LISTED"),"")</f>
        <v/>
      </c>
      <c r="E38" s="18" t="str">
        <f>IF(B38&lt;&gt;"",IFERROR(VLOOKUP(B38,SignOnSheet!$D$5:$K$18,3,FALSE),"NON_LISTED"),"")</f>
        <v/>
      </c>
      <c r="F38" s="18" t="str">
        <f>IF(B38&lt;&gt;"",IFERROR(VLOOKUP(B38,SignOnSheet!$D$5:$K$18,4,FALSE),"NON_LISTED"),"")</f>
        <v/>
      </c>
      <c r="G38" s="18" t="str">
        <f>IF(B38&lt;&gt;"",IFERROR(VLOOKUP(B38,SignOnSheet!$D$5:$K$18,5,FALSE),"NON_LISTED"),"")</f>
        <v/>
      </c>
      <c r="H38" s="18" t="str">
        <f>IF(B38&lt;&gt;"",IFERROR(VLOOKUP(B38,SignOnSheet!$D$5:$K$18,6,FALSE),"NON_LISTED"),"")</f>
        <v/>
      </c>
      <c r="I38" s="27" t="str">
        <f>IF(B38&lt;&gt;"",IFERROR(VLOOKUP(B38,SignOnSheet!$D$5:$K$18,2,FALSE),"NON_LISTED"),"")</f>
        <v/>
      </c>
      <c r="J38" s="18" t="str">
        <f t="shared" si="3"/>
        <v/>
      </c>
      <c r="K38" s="19" t="str">
        <f t="shared" si="0"/>
        <v/>
      </c>
      <c r="L38" s="19" t="str">
        <f t="shared" si="1"/>
        <v/>
      </c>
      <c r="M38" s="18" t="str">
        <f>IF(ISTEXT(C38),SignOnSheet!$U$22+1,IF(C38&lt;&gt;"",IFERROR(IF(L38&gt;0,RANK(L38,IF(L$6:L$39&gt;0,L$6:L$39,),1)-COUNTIF(L$6:L$39,"=0"),IF(L38&lt;&gt;"",SignOnSheet!$U$22+1,0)),0),""))</f>
        <v/>
      </c>
      <c r="N38" s="20" t="e">
        <f>IF(#REF!=N$5,IF(L38="",MAX($L$6:$L$39)+1,L38),"")</f>
        <v>#REF!</v>
      </c>
      <c r="O38" s="20" t="str">
        <f t="shared" si="4"/>
        <v/>
      </c>
      <c r="P38" s="20" t="str">
        <f t="shared" si="5"/>
        <v/>
      </c>
      <c r="Q38" s="20"/>
      <c r="R38" s="18"/>
      <c r="S38" s="20"/>
      <c r="T38" s="18"/>
    </row>
    <row r="39" spans="1:20" x14ac:dyDescent="0.2">
      <c r="A39" s="17" t="e">
        <f t="shared" si="2"/>
        <v>#REF!</v>
      </c>
      <c r="B39" s="11"/>
      <c r="C39" s="11"/>
      <c r="D39" s="17" t="str">
        <f>IF(B39&lt;&gt;"",IFERROR(VLOOKUP(B39,SignOnSheet!$D$5:$N$18,7,FALSE),"NON_LISTED"),"")</f>
        <v/>
      </c>
      <c r="E39" s="18" t="str">
        <f>IF(B39&lt;&gt;"",IFERROR(VLOOKUP(B39,SignOnSheet!$D$5:$K$18,3,FALSE),"NON_LISTED"),"")</f>
        <v/>
      </c>
      <c r="F39" s="18" t="str">
        <f>IF(B39&lt;&gt;"",IFERROR(VLOOKUP(B39,SignOnSheet!$D$5:$K$18,4,FALSE),"NON_LISTED"),"")</f>
        <v/>
      </c>
      <c r="G39" s="18" t="str">
        <f>IF(B39&lt;&gt;"",IFERROR(VLOOKUP(B39,SignOnSheet!$D$5:$K$18,5,FALSE),"NON_LISTED"),"")</f>
        <v/>
      </c>
      <c r="H39" s="18" t="str">
        <f>IF(B39&lt;&gt;"",IFERROR(VLOOKUP(B39,SignOnSheet!$D$5:$K$18,6,FALSE),"NON_LISTED"),"")</f>
        <v/>
      </c>
      <c r="I39" s="27" t="str">
        <f>IF(B39&lt;&gt;"",IFERROR(VLOOKUP(B39,SignOnSheet!$D$5:$K$18,2,FALSE),"NON_LISTED"),"")</f>
        <v/>
      </c>
      <c r="J39" s="18" t="str">
        <f t="shared" si="3"/>
        <v/>
      </c>
      <c r="K39" s="19" t="str">
        <f t="shared" si="0"/>
        <v/>
      </c>
      <c r="L39" s="19" t="str">
        <f t="shared" si="1"/>
        <v/>
      </c>
      <c r="M39" s="18" t="str">
        <f>IF(ISTEXT(C39),SignOnSheet!$U$22+1,IF(C39&lt;&gt;"",IFERROR(IF(L39&gt;0,RANK(L39,IF(L$6:L$39&gt;0,L$6:L$39,),1)-COUNTIF(L$6:L$39,"=0"),IF(L39&lt;&gt;"",SignOnSheet!$U$22+1,0)),0),""))</f>
        <v/>
      </c>
      <c r="N39" s="20" t="e">
        <f>IF(#REF!=N$5,IF(L39="",MAX($L$6:$L$39)+1,L39),"")</f>
        <v>#REF!</v>
      </c>
      <c r="O39" s="20" t="str">
        <f t="shared" si="4"/>
        <v/>
      </c>
      <c r="P39" s="20" t="str">
        <f t="shared" si="5"/>
        <v/>
      </c>
      <c r="Q39" s="20"/>
      <c r="R39" s="18"/>
      <c r="S39" s="20"/>
      <c r="T39" s="18"/>
    </row>
    <row r="40" spans="1:20" x14ac:dyDescent="0.2">
      <c r="A40" s="7"/>
      <c r="B40" s="8"/>
      <c r="C40" s="8"/>
      <c r="D40" s="7"/>
      <c r="E40" s="9"/>
      <c r="F40" s="7"/>
      <c r="G40" s="7"/>
      <c r="H40" s="7"/>
      <c r="I40" s="7"/>
      <c r="J40" s="9"/>
      <c r="K40" s="10"/>
      <c r="L40" s="10"/>
      <c r="M40" s="9"/>
      <c r="N40" s="9"/>
      <c r="O40" s="9"/>
      <c r="P40" s="9"/>
      <c r="Q40" s="9"/>
      <c r="R40" s="9"/>
    </row>
    <row r="41" spans="1:20" x14ac:dyDescent="0.2">
      <c r="A41" s="2"/>
      <c r="B41" t="s">
        <v>24</v>
      </c>
      <c r="C41" s="3"/>
      <c r="D41" s="2"/>
      <c r="E41" s="2"/>
      <c r="F41" s="3"/>
      <c r="G41" s="3"/>
      <c r="H41" s="3"/>
      <c r="I41" s="3"/>
      <c r="J41" s="4"/>
      <c r="K41" s="2"/>
      <c r="L41" s="4"/>
      <c r="M41" s="2"/>
      <c r="N41" s="2"/>
      <c r="O41" s="2"/>
      <c r="P41" s="2"/>
      <c r="Q41" s="2"/>
      <c r="R41" s="2"/>
    </row>
  </sheetData>
  <autoFilter ref="A5:M5">
    <sortState ref="A5:M55">
      <sortCondition ref="M4"/>
    </sortState>
  </autoFilter>
  <mergeCells count="1">
    <mergeCell ref="N4:T4"/>
  </mergeCells>
  <conditionalFormatting sqref="B19:B23">
    <cfRule type="duplicateValues" dxfId="70" priority="7"/>
  </conditionalFormatting>
  <conditionalFormatting sqref="B17:B18">
    <cfRule type="duplicateValues" dxfId="69" priority="5"/>
  </conditionalFormatting>
  <conditionalFormatting sqref="C6:C14">
    <cfRule type="duplicateValues" dxfId="68" priority="8"/>
  </conditionalFormatting>
  <conditionalFormatting sqref="B6:B16">
    <cfRule type="duplicateValues" dxfId="67" priority="9"/>
  </conditionalFormatting>
  <conditionalFormatting sqref="B6:B14">
    <cfRule type="duplicateValues" dxfId="66" priority="12"/>
  </conditionalFormatting>
  <pageMargins left="0.70866141732283472" right="0.70866141732283472" top="0.74803149606299213" bottom="0.74803149606299213" header="0.31496062992125984" footer="0.31496062992125984"/>
  <pageSetup scale="6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Y41"/>
  <sheetViews>
    <sheetView view="pageBreakPreview" topLeftCell="A5" zoomScale="70" zoomScaleSheetLayoutView="70" workbookViewId="0">
      <selection activeCell="G32" sqref="G32"/>
    </sheetView>
  </sheetViews>
  <sheetFormatPr defaultColWidth="8.85546875" defaultRowHeight="12.75" x14ac:dyDescent="0.2"/>
  <cols>
    <col min="3" max="3" width="10.42578125" customWidth="1"/>
    <col min="4" max="4" width="35.85546875" customWidth="1"/>
    <col min="5" max="5" width="10.85546875" customWidth="1"/>
    <col min="6" max="7" width="7.140625" customWidth="1"/>
    <col min="8" max="8" width="6" customWidth="1"/>
    <col min="9" max="9" width="1.28515625" customWidth="1"/>
    <col min="11" max="11" width="6" bestFit="1" customWidth="1"/>
    <col min="12" max="12" width="10" customWidth="1"/>
    <col min="13" max="13" width="11" customWidth="1"/>
    <col min="14" max="14" width="8.140625" hidden="1" customWidth="1"/>
    <col min="15" max="15" width="8" customWidth="1"/>
    <col min="16" max="16" width="8.140625" customWidth="1"/>
    <col min="17" max="17" width="3.85546875" customWidth="1"/>
    <col min="18" max="18" width="8.140625" customWidth="1"/>
    <col min="19" max="20" width="8.42578125" customWidth="1"/>
  </cols>
  <sheetData>
    <row r="1" spans="1:25" s="43" customFormat="1" ht="150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5" ht="15.75" x14ac:dyDescent="0.25">
      <c r="B2" s="14" t="s">
        <v>25</v>
      </c>
      <c r="C2" s="13">
        <v>3</v>
      </c>
      <c r="F2" s="84"/>
      <c r="G2" s="84"/>
      <c r="H2" s="84"/>
      <c r="I2" s="84"/>
      <c r="J2" s="84"/>
    </row>
    <row r="3" spans="1:25" x14ac:dyDescent="0.2">
      <c r="B3" s="41" t="s">
        <v>280</v>
      </c>
      <c r="C3" s="83" t="s">
        <v>420</v>
      </c>
      <c r="F3" s="84"/>
      <c r="G3" s="84"/>
      <c r="H3" s="84"/>
      <c r="I3" s="84"/>
      <c r="J3" s="18">
        <f>-1*(IFERROR(IF(LEFT(C3,1)&lt;&gt;"D",IFERROR(RIGHT(C3,2)+LEFT(RIGHT(C3,4),2)*60+(C3-RIGHT(C3,4))/10000*3600,""),"" ),""))</f>
        <v>-360</v>
      </c>
    </row>
    <row r="4" spans="1:25" x14ac:dyDescent="0.2">
      <c r="B4" s="41" t="s">
        <v>281</v>
      </c>
      <c r="C4">
        <v>0</v>
      </c>
      <c r="J4" s="18">
        <f>IFERROR(IF(LEFT(C4,1)&lt;&gt;"D",IFERROR(RIGHT(C4,2)+LEFT(RIGHT(C4,4),2)*60+(C4-RIGHT(C4,4))/10000*3600,""),"" ),"")</f>
        <v>0</v>
      </c>
      <c r="N4" s="128"/>
      <c r="O4" s="128"/>
      <c r="P4" s="128"/>
      <c r="Q4" s="128"/>
      <c r="R4" s="128"/>
      <c r="S4" s="128"/>
      <c r="T4" s="128"/>
    </row>
    <row r="5" spans="1:25" ht="51" x14ac:dyDescent="0.2">
      <c r="A5" s="16" t="s">
        <v>9</v>
      </c>
      <c r="B5" s="16" t="s">
        <v>0</v>
      </c>
      <c r="C5" s="16" t="s">
        <v>38</v>
      </c>
      <c r="D5" s="16" t="s">
        <v>1</v>
      </c>
      <c r="E5" s="16" t="s">
        <v>2</v>
      </c>
      <c r="F5" s="16" t="s">
        <v>32</v>
      </c>
      <c r="G5" s="16" t="s">
        <v>17</v>
      </c>
      <c r="H5" s="16" t="s">
        <v>47</v>
      </c>
      <c r="I5" s="16" t="s">
        <v>34</v>
      </c>
      <c r="J5" s="16" t="s">
        <v>5</v>
      </c>
      <c r="K5" s="16" t="s">
        <v>3</v>
      </c>
      <c r="L5" s="16" t="s">
        <v>6</v>
      </c>
      <c r="M5" s="16" t="s">
        <v>11</v>
      </c>
      <c r="N5" s="16" t="s">
        <v>23</v>
      </c>
      <c r="O5" s="16"/>
      <c r="P5" s="16"/>
      <c r="Q5" s="16"/>
      <c r="R5" s="16"/>
      <c r="S5" s="16"/>
      <c r="T5" s="16"/>
      <c r="V5">
        <v>11</v>
      </c>
      <c r="W5">
        <v>12</v>
      </c>
      <c r="X5">
        <v>13</v>
      </c>
      <c r="Y5">
        <v>14</v>
      </c>
    </row>
    <row r="6" spans="1:25" x14ac:dyDescent="0.2">
      <c r="A6" s="17">
        <v>1</v>
      </c>
      <c r="B6" s="11">
        <v>2645</v>
      </c>
      <c r="C6" s="11">
        <v>4130</v>
      </c>
      <c r="D6" s="17" t="str">
        <f>IF(B6&lt;&gt;"",IFERROR(VLOOKUP(B6,SignOnSheet!$D$5:$N$18,7,FALSE),"NON_LISTED"),"")</f>
        <v>Mike Goodyer-Kyle Boman</v>
      </c>
      <c r="E6" s="18" t="str">
        <f>IF(B6&lt;&gt;"",IFERROR(VLOOKUP(B6,SignOnSheet!$D$5:$K$18,3,FALSE),"NON_LISTED"),"")</f>
        <v>Hobie Tiger 18</v>
      </c>
      <c r="F6" s="18">
        <f>IF(B6&lt;&gt;"",IFERROR(VLOOKUP(B6,SignOnSheet!$D$5:$K$18,4,FALSE),"NON_LISTED"),"")</f>
        <v>1</v>
      </c>
      <c r="G6" s="18" t="str">
        <f>IF(B6&lt;&gt;"",IFERROR(VLOOKUP(B6,SignOnSheet!$D$5:$K$18,5,FALSE),"NON_LISTED"),"")</f>
        <v>A</v>
      </c>
      <c r="H6" s="18">
        <f>IF(B6&lt;&gt;"",IFERROR(VLOOKUP(B6,SignOnSheet!$D$5:$K$18,6,FALSE),"NON_LISTED"),"")</f>
        <v>4</v>
      </c>
      <c r="I6" s="39">
        <f>IF(B6&lt;&gt;"",IFERROR(VLOOKUP(B6,SignOnSheet!$D$5:$K$18,2,FALSE),"NON_LISTED"),"")</f>
        <v>0</v>
      </c>
      <c r="J6" s="18">
        <f>IFERROR(IF(LEFT(C6,1)&lt;&gt;"D",IFERROR(RIGHT(C6,2)+LEFT(RIGHT(C6,4),2)*60+(C6-RIGHT(C6,4))/10000*3600-IF(G6="B",$J$4,$J$3),""),"" ),"")</f>
        <v>2850</v>
      </c>
      <c r="K6" s="19">
        <f t="shared" ref="K6:K39" si="0">IF(C6&lt;&gt;"",IFERROR(IF(C6&gt;0,RANK(J6,IF(J$6:J$39&gt;0,J$6:J$39,),1)-COUNTIF(J$6:J$39,"=0"),IF(C6="",COUNT(J$6:J$39)+1,0)),0),"")</f>
        <v>1</v>
      </c>
      <c r="L6" s="19">
        <f t="shared" ref="L6:L39" si="1">IFERROR(IF(J6&lt;&gt;"",J6/F6,"")/H6,"")</f>
        <v>712.5</v>
      </c>
      <c r="M6" s="18">
        <f>IF(ISTEXT(C6),SignOnSheet!$U$22+1,IF(C6&lt;&gt;"",IFERROR(IF(L6&gt;0,RANK(L6,IF(L$6:L$39&gt;0,L$6:L$39,),1)-COUNTIF(L$6:L$39,"=0"),IF(L6&lt;&gt;"",SignOnSheet!$U$22+1,0)),0),""))</f>
        <v>1</v>
      </c>
      <c r="N6" s="20" t="e">
        <f>IF(#REF!=N$5,IF(L6="",MAX($L$6:$L$39)+1,L6),"")</f>
        <v>#REF!</v>
      </c>
      <c r="O6" s="20"/>
      <c r="P6" s="20"/>
      <c r="Q6" s="20"/>
      <c r="R6" s="18"/>
      <c r="S6" s="20"/>
      <c r="T6" s="18"/>
      <c r="U6" t="s">
        <v>7</v>
      </c>
    </row>
    <row r="7" spans="1:25" x14ac:dyDescent="0.2">
      <c r="A7" s="17">
        <f t="shared" ref="A7:A39" si="2">A6+1</f>
        <v>2</v>
      </c>
      <c r="B7" s="11">
        <v>2749</v>
      </c>
      <c r="C7" s="11">
        <v>4344</v>
      </c>
      <c r="D7" s="17" t="str">
        <f>IF(B7&lt;&gt;"",IFERROR(VLOOKUP(B7,SignOnSheet!$D$5:$N$18,7,FALSE),"NON_LISTED"),"")</f>
        <v>Tony Hughes-Richard Stanley</v>
      </c>
      <c r="E7" s="18" t="str">
        <f>IF(B7&lt;&gt;"",IFERROR(VLOOKUP(B7,SignOnSheet!$D$5:$K$18,3,FALSE),"NON_LISTED"),"")</f>
        <v>Hobie Tiger 18</v>
      </c>
      <c r="F7" s="18">
        <f>IF(B7&lt;&gt;"",IFERROR(VLOOKUP(B7,SignOnSheet!$D$5:$K$18,4,FALSE),"NON_LISTED"),"")</f>
        <v>1</v>
      </c>
      <c r="G7" s="18" t="str">
        <f>IF(B7&lt;&gt;"",IFERROR(VLOOKUP(B7,SignOnSheet!$D$5:$K$18,5,FALSE),"NON_LISTED"),"")</f>
        <v>A</v>
      </c>
      <c r="H7" s="18">
        <v>4</v>
      </c>
      <c r="I7" s="39">
        <f>IF(B7&lt;&gt;"",IFERROR(VLOOKUP(B7,SignOnSheet!$D$5:$K$18,2,FALSE),"NON_LISTED"),"")</f>
        <v>0</v>
      </c>
      <c r="J7" s="18">
        <f t="shared" ref="J7:J39" si="3">IFERROR(IF(LEFT(C7,1)&lt;&gt;"D",IFERROR(RIGHT(C7,2)+LEFT(RIGHT(C7,4),2)*60+(C7-RIGHT(C7,4))/10000*3600-IF(G7="B",$J$4,$J$3),""),"" ),"")</f>
        <v>2984</v>
      </c>
      <c r="K7" s="19">
        <f t="shared" si="0"/>
        <v>2</v>
      </c>
      <c r="L7" s="19">
        <f t="shared" si="1"/>
        <v>746</v>
      </c>
      <c r="M7" s="18">
        <f>IF(ISTEXT(C7),SignOnSheet!$U$22+1,IF(C7&lt;&gt;"",IFERROR(IF(L7&gt;0,RANK(L7,IF(L$6:L$39&gt;0,L$6:L$39,),1)-COUNTIF(L$6:L$39,"=0"),IF(L7&lt;&gt;"",SignOnSheet!$U$22+1,0)),0),""))</f>
        <v>2</v>
      </c>
      <c r="N7" s="20" t="e">
        <f>IF(#REF!=N$5,IF(L7="",MAX($L$6:$L$39)+1,L7),"")</f>
        <v>#REF!</v>
      </c>
      <c r="O7" s="20"/>
      <c r="P7" s="20"/>
      <c r="Q7" s="20"/>
      <c r="R7" s="18"/>
      <c r="S7" s="20"/>
      <c r="T7" s="18"/>
      <c r="U7" t="s">
        <v>13</v>
      </c>
    </row>
    <row r="8" spans="1:25" x14ac:dyDescent="0.2">
      <c r="A8" s="17">
        <f t="shared" si="2"/>
        <v>3</v>
      </c>
      <c r="B8" s="11">
        <v>2650</v>
      </c>
      <c r="C8" s="11">
        <v>4357</v>
      </c>
      <c r="D8" s="17" t="str">
        <f>IF(B8&lt;&gt;"",IFERROR(VLOOKUP(B8,SignOnSheet!$D$5:$N$18,7,FALSE),"NON_LISTED"),"")</f>
        <v>Alistair Bush-Andrew Stanley</v>
      </c>
      <c r="E8" s="18" t="str">
        <f>IF(B8&lt;&gt;"",IFERROR(VLOOKUP(B8,SignOnSheet!$D$5:$K$18,3,FALSE),"NON_LISTED"),"")</f>
        <v>Hobie Tiger 18</v>
      </c>
      <c r="F8" s="18">
        <f>IF(B8&lt;&gt;"",IFERROR(VLOOKUP(B8,SignOnSheet!$D$5:$K$18,4,FALSE),"NON_LISTED"),"")</f>
        <v>1</v>
      </c>
      <c r="G8" s="18" t="str">
        <f>IF(B8&lt;&gt;"",IFERROR(VLOOKUP(B8,SignOnSheet!$D$5:$K$18,5,FALSE),"NON_LISTED"),"")</f>
        <v>A</v>
      </c>
      <c r="H8" s="18">
        <v>4</v>
      </c>
      <c r="I8" s="39">
        <f>IF(B8&lt;&gt;"",IFERROR(VLOOKUP(B8,SignOnSheet!$D$5:$K$18,2,FALSE),"NON_LISTED"),"")</f>
        <v>0</v>
      </c>
      <c r="J8" s="18">
        <f t="shared" si="3"/>
        <v>2997</v>
      </c>
      <c r="K8" s="19">
        <f t="shared" si="0"/>
        <v>3</v>
      </c>
      <c r="L8" s="19">
        <f t="shared" si="1"/>
        <v>749.25</v>
      </c>
      <c r="M8" s="18">
        <f>IF(ISTEXT(C8),SignOnSheet!$U$22+1,IF(C8&lt;&gt;"",IFERROR(IF(L8&gt;0,RANK(L8,IF(L$6:L$39&gt;0,L$6:L$39,),1)-COUNTIF(L$6:L$39,"=0"),IF(L8&lt;&gt;"",SignOnSheet!$U$22+1,0)),0),""))</f>
        <v>3</v>
      </c>
      <c r="N8" s="20" t="e">
        <f>IF(#REF!=N$5,IF(L8="",MAX($L$6:$L$39)+1,L8),"")</f>
        <v>#REF!</v>
      </c>
      <c r="O8" s="20"/>
      <c r="P8" s="20"/>
      <c r="Q8" s="20"/>
      <c r="R8" s="18"/>
      <c r="S8" s="20"/>
      <c r="T8" s="18"/>
      <c r="U8" t="s">
        <v>14</v>
      </c>
      <c r="V8" t="s">
        <v>15</v>
      </c>
    </row>
    <row r="9" spans="1:25" x14ac:dyDescent="0.2">
      <c r="A9" s="17">
        <f t="shared" si="2"/>
        <v>4</v>
      </c>
      <c r="B9" s="11">
        <v>482</v>
      </c>
      <c r="C9" s="11">
        <v>44.4</v>
      </c>
      <c r="D9" s="17" t="str">
        <f>IF(B9&lt;&gt;"",IFERROR(VLOOKUP(B9,SignOnSheet!$D$5:$N$18,7,FALSE),"NON_LISTED"),"")</f>
        <v>Charles Girard-Gary Hubach</v>
      </c>
      <c r="E9" s="18" t="str">
        <f>IF(B9&lt;&gt;"",IFERROR(VLOOKUP(B9,SignOnSheet!$D$5:$K$18,3,FALSE),"NON_LISTED"),"")</f>
        <v>Hobie Tiger 18</v>
      </c>
      <c r="F9" s="18">
        <f>IF(B9&lt;&gt;"",IFERROR(VLOOKUP(B9,SignOnSheet!$D$5:$K$18,4,FALSE),"NON_LISTED"),"")</f>
        <v>1</v>
      </c>
      <c r="G9" s="18" t="str">
        <f>IF(B9&lt;&gt;"",IFERROR(VLOOKUP(B9,SignOnSheet!$D$5:$K$18,5,FALSE),"NON_LISTED"),"")</f>
        <v>A</v>
      </c>
      <c r="H9" s="18">
        <f>IF(B9&lt;&gt;"",IFERROR(VLOOKUP(B9,SignOnSheet!$D$5:$K$18,6,FALSE),"NON_LISTED"),"")</f>
        <v>4</v>
      </c>
      <c r="I9" s="39">
        <f>IF(B9&lt;&gt;"",IFERROR(VLOOKUP(B9,SignOnSheet!$D$5:$K$18,2,FALSE),"NON_LISTED"),"")</f>
        <v>0</v>
      </c>
      <c r="J9" s="18">
        <f t="shared" si="3"/>
        <v>3000.4</v>
      </c>
      <c r="K9" s="19">
        <f t="shared" si="0"/>
        <v>4</v>
      </c>
      <c r="L9" s="19">
        <f t="shared" si="1"/>
        <v>750.1</v>
      </c>
      <c r="M9" s="18">
        <f>IF(ISTEXT(C9),SignOnSheet!$U$22+1,IF(C9&lt;&gt;"",IFERROR(IF(L9&gt;0,RANK(L9,IF(L$6:L$39&gt;0,L$6:L$39,),1)-COUNTIF(L$6:L$39,"=0"),IF(L9&lt;&gt;"",SignOnSheet!$U$22+1,0)),0),""))</f>
        <v>4</v>
      </c>
      <c r="N9" s="20" t="e">
        <f>IF(#REF!=N$5,IF(L9="",MAX($L$6:$L$39)+1,L9),"")</f>
        <v>#REF!</v>
      </c>
      <c r="O9" s="20"/>
      <c r="P9" s="20"/>
      <c r="Q9" s="20"/>
      <c r="R9" s="18"/>
      <c r="S9" s="20"/>
      <c r="T9" s="18"/>
      <c r="U9" t="s">
        <v>16</v>
      </c>
    </row>
    <row r="10" spans="1:25" x14ac:dyDescent="0.2">
      <c r="A10" s="17">
        <f t="shared" si="2"/>
        <v>5</v>
      </c>
      <c r="B10" s="11">
        <v>2742</v>
      </c>
      <c r="C10" s="11">
        <v>4510</v>
      </c>
      <c r="D10" s="17" t="str">
        <f>IF(B10&lt;&gt;"",IFERROR(VLOOKUP(B10,SignOnSheet!$D$5:$N$18,7,FALSE),"NON_LISTED"),"")</f>
        <v>Roland van de Ven-Peter Scheren</v>
      </c>
      <c r="E10" s="18" t="str">
        <f>IF(B10&lt;&gt;"",IFERROR(VLOOKUP(B10,SignOnSheet!$D$5:$K$18,3,FALSE),"NON_LISTED"),"")</f>
        <v>Hobie Tiger 18</v>
      </c>
      <c r="F10" s="18">
        <f>IF(B10&lt;&gt;"",IFERROR(VLOOKUP(B10,SignOnSheet!$D$5:$K$18,4,FALSE),"NON_LISTED"),"")</f>
        <v>1</v>
      </c>
      <c r="G10" s="18" t="str">
        <f>IF(B10&lt;&gt;"",IFERROR(VLOOKUP(B10,SignOnSheet!$D$5:$K$18,5,FALSE),"NON_LISTED"),"")</f>
        <v>A</v>
      </c>
      <c r="H10" s="18">
        <f>IF(B10&lt;&gt;"",IFERROR(VLOOKUP(B10,SignOnSheet!$D$5:$K$18,6,FALSE),"NON_LISTED"),"")</f>
        <v>4</v>
      </c>
      <c r="I10" s="39">
        <f>IF(B10&lt;&gt;"",IFERROR(VLOOKUP(B10,SignOnSheet!$D$5:$K$18,2,FALSE),"NON_LISTED"),"")</f>
        <v>0</v>
      </c>
      <c r="J10" s="18">
        <f t="shared" si="3"/>
        <v>3070</v>
      </c>
      <c r="K10" s="19">
        <f t="shared" si="0"/>
        <v>5</v>
      </c>
      <c r="L10" s="19">
        <f t="shared" si="1"/>
        <v>767.5</v>
      </c>
      <c r="M10" s="18">
        <f>IF(ISTEXT(C10),SignOnSheet!$U$22+1,IF(C10&lt;&gt;"",IFERROR(IF(L10&gt;0,RANK(L10,IF(L$6:L$39&gt;0,L$6:L$39,),1)-COUNTIF(L$6:L$39,"=0"),IF(L10&lt;&gt;"",SignOnSheet!$U$22+1,0)),0),""))</f>
        <v>5</v>
      </c>
      <c r="N10" s="20" t="e">
        <f>IF(#REF!=N$5,IF(L10="",MAX($L$6:$L$39)+1,L10),"")</f>
        <v>#REF!</v>
      </c>
      <c r="O10" s="20"/>
      <c r="P10" s="20"/>
      <c r="Q10" s="20"/>
      <c r="R10" s="18"/>
      <c r="S10" s="20"/>
      <c r="T10" s="18"/>
    </row>
    <row r="11" spans="1:25" x14ac:dyDescent="0.2">
      <c r="A11" s="17">
        <f t="shared" si="2"/>
        <v>6</v>
      </c>
      <c r="B11" s="11">
        <v>2657</v>
      </c>
      <c r="C11" s="11">
        <v>4553</v>
      </c>
      <c r="D11" s="17" t="str">
        <f>IF(B11&lt;&gt;"",IFERROR(VLOOKUP(B11,SignOnSheet!$D$5:$N$18,7,FALSE),"NON_LISTED"),"")</f>
        <v>Nick Zervos-Christian Ponnotti</v>
      </c>
      <c r="E11" s="18" t="str">
        <f>IF(B11&lt;&gt;"",IFERROR(VLOOKUP(B11,SignOnSheet!$D$5:$K$18,3,FALSE),"NON_LISTED"),"")</f>
        <v>Hobie Tiger 18</v>
      </c>
      <c r="F11" s="18">
        <f>IF(B11&lt;&gt;"",IFERROR(VLOOKUP(B11,SignOnSheet!$D$5:$K$18,4,FALSE),"NON_LISTED"),"")</f>
        <v>1</v>
      </c>
      <c r="G11" s="18" t="str">
        <f>IF(B11&lt;&gt;"",IFERROR(VLOOKUP(B11,SignOnSheet!$D$5:$K$18,5,FALSE),"NON_LISTED"),"")</f>
        <v>A</v>
      </c>
      <c r="H11" s="18">
        <f>IF(B11&lt;&gt;"",IFERROR(VLOOKUP(B11,SignOnSheet!$D$5:$K$18,6,FALSE),"NON_LISTED"),"")</f>
        <v>4</v>
      </c>
      <c r="I11" s="39">
        <f>IF(B11&lt;&gt;"",IFERROR(VLOOKUP(B11,SignOnSheet!$D$5:$K$18,2,FALSE),"NON_LISTED"),"")</f>
        <v>0</v>
      </c>
      <c r="J11" s="18">
        <f t="shared" si="3"/>
        <v>3113</v>
      </c>
      <c r="K11" s="19">
        <f t="shared" si="0"/>
        <v>6</v>
      </c>
      <c r="L11" s="19">
        <f t="shared" si="1"/>
        <v>778.25</v>
      </c>
      <c r="M11" s="18">
        <f>IF(ISTEXT(C11),SignOnSheet!$U$22+1,IF(C11&lt;&gt;"",IFERROR(IF(L11&gt;0,RANK(L11,IF(L$6:L$39&gt;0,L$6:L$39,),1)-COUNTIF(L$6:L$39,"=0"),IF(L11&lt;&gt;"",SignOnSheet!$U$22+1,0)),0),""))</f>
        <v>6</v>
      </c>
      <c r="N11" s="20" t="e">
        <f>IF(#REF!=N$5,IF(L11="",MAX($L$6:$L$39)+1,L11),"")</f>
        <v>#REF!</v>
      </c>
      <c r="O11" s="20"/>
      <c r="P11" s="20"/>
      <c r="Q11" s="20"/>
      <c r="R11" s="18"/>
      <c r="S11" s="20"/>
      <c r="T11" s="18"/>
    </row>
    <row r="12" spans="1:25" x14ac:dyDescent="0.2">
      <c r="A12" s="17">
        <f t="shared" si="2"/>
        <v>7</v>
      </c>
      <c r="B12" s="11">
        <v>2751</v>
      </c>
      <c r="C12" s="11">
        <v>4623</v>
      </c>
      <c r="D12" s="17" t="str">
        <f>IF(B12&lt;&gt;"",IFERROR(VLOOKUP(B12,SignOnSheet!$D$5:$N$18,7,FALSE),"NON_LISTED"),"")</f>
        <v>Jason Reuben-Adam Lovett</v>
      </c>
      <c r="E12" s="18" t="str">
        <f>IF(B12&lt;&gt;"",IFERROR(VLOOKUP(B12,SignOnSheet!$D$5:$K$18,3,FALSE),"NON_LISTED"),"")</f>
        <v>Hobie Tiger 18</v>
      </c>
      <c r="F12" s="18">
        <f>IF(B12&lt;&gt;"",IFERROR(VLOOKUP(B12,SignOnSheet!$D$5:$K$18,4,FALSE),"NON_LISTED"),"")</f>
        <v>1</v>
      </c>
      <c r="G12" s="18" t="s">
        <v>278</v>
      </c>
      <c r="H12" s="18">
        <v>4</v>
      </c>
      <c r="I12" s="39">
        <f>IF(B12&lt;&gt;"",IFERROR(VLOOKUP(B12,SignOnSheet!$D$5:$K$18,2,FALSE),"NON_LISTED"),"")</f>
        <v>0</v>
      </c>
      <c r="J12" s="18">
        <f t="shared" si="3"/>
        <v>3143</v>
      </c>
      <c r="K12" s="19">
        <f t="shared" si="0"/>
        <v>7</v>
      </c>
      <c r="L12" s="19">
        <f t="shared" si="1"/>
        <v>785.75</v>
      </c>
      <c r="M12" s="18">
        <f>IF(ISTEXT(C12),SignOnSheet!$U$22+1,IF(C12&lt;&gt;"",IFERROR(IF(L12&gt;0,RANK(L12,IF(L$6:L$39&gt;0,L$6:L$39,),1)-COUNTIF(L$6:L$39,"=0"),IF(L12&lt;&gt;"",SignOnSheet!$U$22+1,0)),0),""))</f>
        <v>7</v>
      </c>
      <c r="N12" s="20" t="e">
        <f>IF(#REF!=N$5,IF(L12="",MAX($L$6:$L$39)+1,L12),"")</f>
        <v>#REF!</v>
      </c>
      <c r="O12" s="20"/>
      <c r="P12" s="20"/>
      <c r="Q12" s="20"/>
      <c r="R12" s="18"/>
      <c r="S12" s="20"/>
      <c r="T12" s="18"/>
    </row>
    <row r="13" spans="1:25" x14ac:dyDescent="0.2">
      <c r="A13" s="17">
        <f t="shared" si="2"/>
        <v>8</v>
      </c>
      <c r="B13" s="11">
        <v>2471</v>
      </c>
      <c r="C13" s="11">
        <v>4638</v>
      </c>
      <c r="D13" s="17" t="str">
        <f>IF(B13&lt;&gt;"",IFERROR(VLOOKUP(B13,SignOnSheet!$D$5:$N$18,7,FALSE),"NON_LISTED"),"")</f>
        <v>Mark Henderson-Shane Rumbold</v>
      </c>
      <c r="E13" s="18" t="str">
        <f>IF(B13&lt;&gt;"",IFERROR(VLOOKUP(B13,SignOnSheet!$D$5:$K$18,3,FALSE),"NON_LISTED"),"")</f>
        <v>Hobie Tiger 18</v>
      </c>
      <c r="F13" s="18">
        <f>IF(B13&lt;&gt;"",IFERROR(VLOOKUP(B13,SignOnSheet!$D$5:$K$18,4,FALSE),"NON_LISTED"),"")</f>
        <v>1</v>
      </c>
      <c r="G13" s="18" t="str">
        <f>IF(B13&lt;&gt;"",IFERROR(VLOOKUP(B13,SignOnSheet!$D$5:$K$18,5,FALSE),"NON_LISTED"),"")</f>
        <v>A</v>
      </c>
      <c r="H13" s="18">
        <f>IF(B13&lt;&gt;"",IFERROR(VLOOKUP(B13,SignOnSheet!$D$5:$K$18,6,FALSE),"NON_LISTED"),"")</f>
        <v>4</v>
      </c>
      <c r="I13" s="39">
        <f>IF(B13&lt;&gt;"",IFERROR(VLOOKUP(B13,SignOnSheet!$D$5:$K$18,2,FALSE),"NON_LISTED"),"")</f>
        <v>0</v>
      </c>
      <c r="J13" s="18">
        <f t="shared" si="3"/>
        <v>3158</v>
      </c>
      <c r="K13" s="19">
        <f t="shared" si="0"/>
        <v>8</v>
      </c>
      <c r="L13" s="19">
        <f t="shared" si="1"/>
        <v>789.5</v>
      </c>
      <c r="M13" s="18">
        <f>IF(ISTEXT(C13),SignOnSheet!$U$22+1,IF(C13&lt;&gt;"",IFERROR(IF(L13&gt;0,RANK(L13,IF(L$6:L$39&gt;0,L$6:L$39,),1)-COUNTIF(L$6:L$39,"=0"),IF(L13&lt;&gt;"",SignOnSheet!$U$22+1,0)),0),""))</f>
        <v>8</v>
      </c>
      <c r="N13" s="20" t="e">
        <f>IF(#REF!=N$5,IF(L13="",MAX($L$6:$L$39)+1,L13),"")</f>
        <v>#REF!</v>
      </c>
      <c r="O13" s="20"/>
      <c r="P13" s="20"/>
      <c r="Q13" s="20"/>
      <c r="R13" s="18"/>
      <c r="S13" s="20"/>
      <c r="T13" s="18"/>
      <c r="V13" t="e">
        <f>(L6&gt;0)+(#REF!=$N$5)</f>
        <v>#REF!</v>
      </c>
    </row>
    <row r="14" spans="1:25" x14ac:dyDescent="0.2">
      <c r="A14" s="17">
        <f t="shared" si="2"/>
        <v>9</v>
      </c>
      <c r="B14" s="11">
        <v>1659</v>
      </c>
      <c r="C14" s="11">
        <v>4726</v>
      </c>
      <c r="D14" s="17" t="str">
        <f>IF(B14&lt;&gt;"",IFERROR(VLOOKUP(B14,SignOnSheet!$D$5:$N$18,7,FALSE),"NON_LISTED"),"")</f>
        <v>Michael Sulzer-Andreas Schmidt</v>
      </c>
      <c r="E14" s="18" t="str">
        <f>IF(B14&lt;&gt;"",IFERROR(VLOOKUP(B14,SignOnSheet!$D$5:$K$18,3,FALSE),"NON_LISTED"),"")</f>
        <v>Nacra F18 Infusion</v>
      </c>
      <c r="F14" s="18">
        <f>IF(B14&lt;&gt;"",IFERROR(VLOOKUP(B14,SignOnSheet!$D$5:$K$18,4,FALSE),"NON_LISTED"),"")</f>
        <v>1</v>
      </c>
      <c r="G14" s="18" t="str">
        <f>IF(B14&lt;&gt;"",IFERROR(VLOOKUP(B14,SignOnSheet!$D$5:$K$18,5,FALSE),"NON_LISTED"),"")</f>
        <v>A</v>
      </c>
      <c r="H14" s="18">
        <f>IF(B14&lt;&gt;"",IFERROR(VLOOKUP(B14,SignOnSheet!$D$5:$K$18,6,FALSE),"NON_LISTED"),"")</f>
        <v>4</v>
      </c>
      <c r="I14" s="39">
        <f>IF(B14&lt;&gt;"",IFERROR(VLOOKUP(B14,SignOnSheet!$D$5:$K$18,2,FALSE),"NON_LISTED"),"")</f>
        <v>0</v>
      </c>
      <c r="J14" s="18">
        <f t="shared" si="3"/>
        <v>3206</v>
      </c>
      <c r="K14" s="19">
        <f t="shared" si="0"/>
        <v>9</v>
      </c>
      <c r="L14" s="19">
        <f t="shared" si="1"/>
        <v>801.5</v>
      </c>
      <c r="M14" s="18">
        <f>IF(ISTEXT(C14),SignOnSheet!$U$22+1,IF(C14&lt;&gt;"",IFERROR(IF(L14&gt;0,RANK(L14,IF(L$6:L$39&gt;0,L$6:L$39,),1)-COUNTIF(L$6:L$39,"=0"),IF(L14&lt;&gt;"",SignOnSheet!$U$22+1,0)),0),""))</f>
        <v>9</v>
      </c>
      <c r="N14" s="20" t="e">
        <f>IF(#REF!=N$5,IF(L14="",MAX($L$6:$L$39)+1,L14),"")</f>
        <v>#REF!</v>
      </c>
      <c r="O14" s="20"/>
      <c r="P14" s="20"/>
      <c r="Q14" s="20"/>
      <c r="R14" s="18"/>
      <c r="S14" s="20"/>
      <c r="T14" s="18"/>
    </row>
    <row r="15" spans="1:25" x14ac:dyDescent="0.2">
      <c r="A15" s="17" t="e">
        <f>#REF!+1</f>
        <v>#REF!</v>
      </c>
      <c r="B15" s="11">
        <v>9039</v>
      </c>
      <c r="C15" s="11" t="s">
        <v>440</v>
      </c>
      <c r="D15" s="17" t="str">
        <f>IF(B15&lt;&gt;"",IFERROR(VLOOKUP(B15,SignOnSheet!$D$5:$N$18,7,FALSE),"NON_LISTED"),"")</f>
        <v>NON_LISTED</v>
      </c>
      <c r="E15" s="18" t="str">
        <f>IF(B15&lt;&gt;"",IFERROR(VLOOKUP(B15,SignOnSheet!$D$5:$K$18,3,FALSE),"NON_LISTED"),"")</f>
        <v>NON_LISTED</v>
      </c>
      <c r="F15" s="18" t="str">
        <f>IF(B15&lt;&gt;"",IFERROR(VLOOKUP(B15,SignOnSheet!$D$5:$K$18,4,FALSE),"NON_LISTED"),"")</f>
        <v>NON_LISTED</v>
      </c>
      <c r="G15" s="18" t="str">
        <f>IF(B15&lt;&gt;"",IFERROR(VLOOKUP(B15,SignOnSheet!$D$5:$K$18,5,FALSE),"NON_LISTED"),"")</f>
        <v>NON_LISTED</v>
      </c>
      <c r="H15" s="18" t="str">
        <f>IF(B15&lt;&gt;"",IFERROR(VLOOKUP(B15,SignOnSheet!$D$5:$K$18,6,FALSE),"NON_LISTED"),"")</f>
        <v>NON_LISTED</v>
      </c>
      <c r="I15" s="39" t="str">
        <f>IF(B15&lt;&gt;"",IFERROR(VLOOKUP(B15,SignOnSheet!$D$5:$K$18,2,FALSE),"NON_LISTED"),"")</f>
        <v>NON_LISTED</v>
      </c>
      <c r="J15" s="18" t="str">
        <f>IFERROR(IF(LEFT(C15,1)&lt;&gt;"D",IFERROR(RIGHT(C15,2)+LEFT(RIGHT(C15,4),2)*60+(C15-RIGHT(C15,4))/10000*3600-IF(G15="B",$J$4,$J$3),""),"" ),"")</f>
        <v/>
      </c>
      <c r="K15" s="19">
        <f t="shared" si="0"/>
        <v>0</v>
      </c>
      <c r="L15" s="19" t="str">
        <f t="shared" si="1"/>
        <v/>
      </c>
      <c r="M15" s="18">
        <f>IF(ISTEXT(C15),SignOnSheet!$U$22+1,IF(C15&lt;&gt;"",IFERROR(IF(L15&gt;0,RANK(L15,IF(L$6:L$39&gt;0,L$6:L$39,),1)-COUNTIF(L$6:L$39,"=0"),IF(L15&lt;&gt;"",SignOnSheet!$U$22+1,0)),0),""))</f>
        <v>12</v>
      </c>
      <c r="N15" s="20" t="e">
        <f>IF(#REF!=N$5,IF(L15="",MAX($L$6:$L$39)+1,L15),"")</f>
        <v>#REF!</v>
      </c>
      <c r="O15" s="20"/>
      <c r="P15" s="20"/>
      <c r="Q15" s="20"/>
      <c r="R15" s="18"/>
      <c r="S15" s="20"/>
      <c r="T15" s="18"/>
    </row>
    <row r="16" spans="1:25" x14ac:dyDescent="0.2">
      <c r="A16" s="17" t="e">
        <f t="shared" si="2"/>
        <v>#REF!</v>
      </c>
      <c r="B16" s="11">
        <v>2643</v>
      </c>
      <c r="C16" s="11" t="s">
        <v>440</v>
      </c>
      <c r="D16" s="17" t="str">
        <f>IF(B16&lt;&gt;"",IFERROR(VLOOKUP(B16,SignOnSheet!$D$5:$N$18,7,FALSE),"NON_LISTED"),"")</f>
        <v>Paresh Patel-Matt Olivier</v>
      </c>
      <c r="E16" s="18" t="str">
        <f>IF(B16&lt;&gt;"",IFERROR(VLOOKUP(B16,SignOnSheet!$D$5:$K$18,3,FALSE),"NON_LISTED"),"")</f>
        <v>Hobie Tiger 18</v>
      </c>
      <c r="F16" s="18">
        <f>IF(B16&lt;&gt;"",IFERROR(VLOOKUP(B16,SignOnSheet!$D$5:$K$18,4,FALSE),"NON_LISTED"),"")</f>
        <v>1</v>
      </c>
      <c r="G16" s="18" t="str">
        <f>IF(B16&lt;&gt;"",IFERROR(VLOOKUP(B16,SignOnSheet!$D$5:$K$18,5,FALSE),"NON_LISTED"),"")</f>
        <v>A</v>
      </c>
      <c r="H16" s="18">
        <f>IF(B16&lt;&gt;"",IFERROR(VLOOKUP(B16,SignOnSheet!$D$5:$K$18,6,FALSE),"NON_LISTED"),"")</f>
        <v>4</v>
      </c>
      <c r="I16" s="39">
        <f>IF(B16&lt;&gt;"",IFERROR(VLOOKUP(B16,SignOnSheet!$D$5:$K$18,2,FALSE),"NON_LISTED"),"")</f>
        <v>0</v>
      </c>
      <c r="J16" s="18" t="str">
        <f>IFERROR(IF(LEFT(C16,1)&lt;&gt;"D",IFERROR(RIGHT(C16,2)+LEFT(RIGHT(C16,4),2)*60+(C16-RIGHT(C16,4))/10000*3600-IF(G16="B",$J$4,$J$3),""),"" ),"")</f>
        <v/>
      </c>
      <c r="K16" s="19">
        <f t="shared" si="0"/>
        <v>0</v>
      </c>
      <c r="L16" s="19" t="str">
        <f t="shared" si="1"/>
        <v/>
      </c>
      <c r="M16" s="18">
        <f>IF(ISTEXT(C16),SignOnSheet!$U$22+1,IF(C16&lt;&gt;"",IFERROR(IF(L16&gt;0,RANK(L16,IF(L$6:L$39&gt;0,L$6:L$39,),1)-COUNTIF(L$6:L$39,"=0"),IF(L16&lt;&gt;"",SignOnSheet!$U$22+1,0)),0),""))</f>
        <v>12</v>
      </c>
      <c r="N16" s="20" t="e">
        <f>IF(#REF!=N$5,IF(L16="",MAX($L$6:$L$39)+1,L16),"")</f>
        <v>#REF!</v>
      </c>
      <c r="O16" s="20"/>
      <c r="P16" s="20"/>
      <c r="Q16" s="20"/>
      <c r="R16" s="18"/>
      <c r="S16" s="20"/>
      <c r="T16" s="18"/>
    </row>
    <row r="17" spans="1:20" x14ac:dyDescent="0.2">
      <c r="A17" s="17" t="e">
        <f>#REF!+1</f>
        <v>#REF!</v>
      </c>
      <c r="B17" s="11"/>
      <c r="C17" s="11"/>
      <c r="D17" s="17" t="str">
        <f>IF(B17&lt;&gt;"",IFERROR(VLOOKUP(B17,SignOnSheet!$D$5:$N$18,7,FALSE),"NON_LISTED"),"")</f>
        <v/>
      </c>
      <c r="E17" s="18" t="str">
        <f>IF(B17&lt;&gt;"",IFERROR(VLOOKUP(B17,SignOnSheet!$D$5:$K$18,3,FALSE),"NON_LISTED"),"")</f>
        <v/>
      </c>
      <c r="F17" s="18" t="str">
        <f>IF(B17&lt;&gt;"",IFERROR(VLOOKUP(B17,SignOnSheet!$D$5:$K$18,4,FALSE),"NON_LISTED"),"")</f>
        <v/>
      </c>
      <c r="G17" s="18" t="str">
        <f>IF(B17&lt;&gt;"",IFERROR(VLOOKUP(B17,SignOnSheet!$D$5:$K$18,5,FALSE),"NON_LISTED"),"")</f>
        <v/>
      </c>
      <c r="H17" s="18" t="str">
        <f>IF(B17&lt;&gt;"",IFERROR(VLOOKUP(B17,SignOnSheet!$D$5:$K$18,6,FALSE),"NON_LISTED"),"")</f>
        <v/>
      </c>
      <c r="I17" s="39" t="str">
        <f>IF(B17&lt;&gt;"",IFERROR(VLOOKUP(B17,SignOnSheet!$D$5:$K$18,2,FALSE),"NON_LISTED"),"")</f>
        <v/>
      </c>
      <c r="J17" s="18" t="str">
        <f>IFERROR(IF(LEFT(C17,1)&lt;&gt;"D",IFERROR(RIGHT(C17,2)+LEFT(RIGHT(C17,4),2)*60+(C17-RIGHT(C17,4))/10000*3600-IF(G17="B",$J$4,$J$3),""),"" ),"")</f>
        <v/>
      </c>
      <c r="K17" s="19" t="str">
        <f t="shared" si="0"/>
        <v/>
      </c>
      <c r="L17" s="19" t="str">
        <f t="shared" si="1"/>
        <v/>
      </c>
      <c r="M17" s="18" t="str">
        <f>IF(ISTEXT(C17),SignOnSheet!$U$22+1,IF(C17&lt;&gt;"",IFERROR(IF(L17&gt;0,RANK(L17,IF(L$6:L$39&gt;0,L$6:L$39,),1)-COUNTIF(L$6:L$39,"=0"),IF(L17&lt;&gt;"",SignOnSheet!$U$22+1,0)),0),""))</f>
        <v/>
      </c>
      <c r="N17" s="20" t="e">
        <f>IF(#REF!=N$5,IF(L17="",MAX($L$6:$L$39)+1,L17),"")</f>
        <v>#REF!</v>
      </c>
      <c r="O17" s="20"/>
      <c r="P17" s="20"/>
      <c r="Q17" s="20"/>
      <c r="R17" s="18"/>
      <c r="S17" s="20"/>
      <c r="T17" s="18"/>
    </row>
    <row r="18" spans="1:20" x14ac:dyDescent="0.2">
      <c r="A18" s="17" t="e">
        <f t="shared" si="2"/>
        <v>#REF!</v>
      </c>
      <c r="B18" s="11"/>
      <c r="C18" s="11"/>
      <c r="D18" s="17" t="str">
        <f>IF(B18&lt;&gt;"",IFERROR(VLOOKUP(B18,SignOnSheet!$D$5:$N$18,7,FALSE),"NON_LISTED"),"")</f>
        <v/>
      </c>
      <c r="E18" s="18" t="str">
        <f>IF(B18&lt;&gt;"",IFERROR(VLOOKUP(B18,SignOnSheet!$D$5:$K$18,3,FALSE),"NON_LISTED"),"")</f>
        <v/>
      </c>
      <c r="F18" s="18" t="str">
        <f>IF(B18&lt;&gt;"",IFERROR(VLOOKUP(B18,SignOnSheet!$D$5:$K$18,4,FALSE),"NON_LISTED"),"")</f>
        <v/>
      </c>
      <c r="G18" s="18" t="str">
        <f>IF(B18&lt;&gt;"",IFERROR(VLOOKUP(B18,SignOnSheet!$D$5:$K$18,5,FALSE),"NON_LISTED"),"")</f>
        <v/>
      </c>
      <c r="H18" s="18" t="str">
        <f>IF(B18&lt;&gt;"",IFERROR(VLOOKUP(B18,SignOnSheet!$D$5:$K$18,6,FALSE),"NON_LISTED"),"")</f>
        <v/>
      </c>
      <c r="I18" s="39" t="str">
        <f>IF(B18&lt;&gt;"",IFERROR(VLOOKUP(B18,SignOnSheet!$D$5:$K$18,2,FALSE),"NON_LISTED"),"")</f>
        <v/>
      </c>
      <c r="J18" s="18" t="str">
        <f t="shared" si="3"/>
        <v/>
      </c>
      <c r="K18" s="19" t="str">
        <f t="shared" si="0"/>
        <v/>
      </c>
      <c r="L18" s="19" t="str">
        <f t="shared" si="1"/>
        <v/>
      </c>
      <c r="M18" s="18" t="str">
        <f>IF(ISTEXT(C18),SignOnSheet!$U$22+1,IF(C18&lt;&gt;"",IFERROR(IF(L18&gt;0,RANK(L18,IF(L$6:L$39&gt;0,L$6:L$39,),1)-COUNTIF(L$6:L$39,"=0"),IF(L18&lt;&gt;"",SignOnSheet!$U$22+1,0)),0),""))</f>
        <v/>
      </c>
      <c r="N18" s="20" t="e">
        <f>IF(#REF!=N$5,IF(L18="",MAX($L$6:$L$39)+1,L18),"")</f>
        <v>#REF!</v>
      </c>
      <c r="O18" s="20"/>
      <c r="P18" s="20"/>
      <c r="Q18" s="20"/>
      <c r="R18" s="18"/>
      <c r="S18" s="20"/>
      <c r="T18" s="18"/>
    </row>
    <row r="19" spans="1:20" x14ac:dyDescent="0.2">
      <c r="A19" s="17" t="e">
        <f t="shared" si="2"/>
        <v>#REF!</v>
      </c>
      <c r="B19" s="11"/>
      <c r="C19" s="11"/>
      <c r="D19" s="17" t="str">
        <f>IF(B19&lt;&gt;"",IFERROR(VLOOKUP(B19,SignOnSheet!$D$5:$N$18,7,FALSE),"NON_LISTED"),"")</f>
        <v/>
      </c>
      <c r="E19" s="18" t="str">
        <f>IF(B19&lt;&gt;"",IFERROR(VLOOKUP(B19,SignOnSheet!$D$5:$K$18,3,FALSE),"NON_LISTED"),"")</f>
        <v/>
      </c>
      <c r="F19" s="18" t="str">
        <f>IF(B19&lt;&gt;"",IFERROR(VLOOKUP(B19,SignOnSheet!$D$5:$K$18,4,FALSE),"NON_LISTED"),"")</f>
        <v/>
      </c>
      <c r="G19" s="18" t="str">
        <f>IF(B19&lt;&gt;"",IFERROR(VLOOKUP(B19,SignOnSheet!$D$5:$K$18,5,FALSE),"NON_LISTED"),"")</f>
        <v/>
      </c>
      <c r="H19" s="18" t="str">
        <f>IF(B19&lt;&gt;"",IFERROR(VLOOKUP(B19,SignOnSheet!$D$5:$K$18,6,FALSE),"NON_LISTED"),"")</f>
        <v/>
      </c>
      <c r="I19" s="39" t="str">
        <f>IF(B19&lt;&gt;"",IFERROR(VLOOKUP(B19,SignOnSheet!$D$5:$K$18,2,FALSE),"NON_LISTED"),"")</f>
        <v/>
      </c>
      <c r="J19" s="18" t="str">
        <f t="shared" si="3"/>
        <v/>
      </c>
      <c r="K19" s="19" t="str">
        <f t="shared" si="0"/>
        <v/>
      </c>
      <c r="L19" s="19" t="str">
        <f t="shared" si="1"/>
        <v/>
      </c>
      <c r="M19" s="18" t="str">
        <f>IF(ISTEXT(C19),SignOnSheet!$U$22+1,IF(C19&lt;&gt;"",IFERROR(IF(L19&gt;0,RANK(L19,IF(L$6:L$39&gt;0,L$6:L$39,),1)-COUNTIF(L$6:L$39,"=0"),IF(L19&lt;&gt;"",SignOnSheet!$U$22+1,0)),0),""))</f>
        <v/>
      </c>
      <c r="N19" s="20" t="e">
        <f>IF(#REF!=N$5,IF(L19="",MAX($L$6:$L$39)+1,L19),"")</f>
        <v>#REF!</v>
      </c>
      <c r="O19" s="20" t="str">
        <f t="shared" ref="O19:O39" si="4">IFERROR(IF(L19&lt;&gt;"",L19/I19,""),"")</f>
        <v/>
      </c>
      <c r="P19" s="20" t="str">
        <f t="shared" ref="P19:P39" si="5">IF(LEFT(B20,1)="D",COUNTA($C$6:$C$39)+1,IF(C20&lt;&gt;"",IFERROR(IF(O19&gt;0,RANK(O19,IF(O$6:O$39&gt;0,O$6:O$39,),1)-COUNTIF(O$6:O$39,"=0"),IF(O19&lt;&gt;"",COUNT($C$6:$C$39)+1,0)),0),""))</f>
        <v/>
      </c>
      <c r="Q19" s="20"/>
      <c r="R19" s="18"/>
      <c r="S19" s="20"/>
      <c r="T19" s="18"/>
    </row>
    <row r="20" spans="1:20" x14ac:dyDescent="0.2">
      <c r="A20" s="17" t="e">
        <f t="shared" si="2"/>
        <v>#REF!</v>
      </c>
      <c r="B20" s="11"/>
      <c r="C20" s="11"/>
      <c r="D20" s="17" t="str">
        <f>IF(B20&lt;&gt;"",IFERROR(VLOOKUP(B20,SignOnSheet!$D$5:$N$18,7,FALSE),"NON_LISTED"),"")</f>
        <v/>
      </c>
      <c r="E20" s="18" t="str">
        <f>IF(B20&lt;&gt;"",IFERROR(VLOOKUP(B20,SignOnSheet!$D$5:$K$18,3,FALSE),"NON_LISTED"),"")</f>
        <v/>
      </c>
      <c r="F20" s="18" t="str">
        <f>IF(B20&lt;&gt;"",IFERROR(VLOOKUP(B20,SignOnSheet!$D$5:$K$18,4,FALSE),"NON_LISTED"),"")</f>
        <v/>
      </c>
      <c r="G20" s="18" t="str">
        <f>IF(B20&lt;&gt;"",IFERROR(VLOOKUP(B20,SignOnSheet!$D$5:$K$18,5,FALSE),"NON_LISTED"),"")</f>
        <v/>
      </c>
      <c r="H20" s="18" t="str">
        <f>IF(B20&lt;&gt;"",IFERROR(VLOOKUP(B20,SignOnSheet!$D$5:$K$18,6,FALSE),"NON_LISTED"),"")</f>
        <v/>
      </c>
      <c r="I20" s="39" t="str">
        <f>IF(B20&lt;&gt;"",IFERROR(VLOOKUP(B20,SignOnSheet!$D$5:$K$18,2,FALSE),"NON_LISTED"),"")</f>
        <v/>
      </c>
      <c r="J20" s="18" t="str">
        <f t="shared" si="3"/>
        <v/>
      </c>
      <c r="K20" s="19" t="str">
        <f t="shared" si="0"/>
        <v/>
      </c>
      <c r="L20" s="19" t="str">
        <f t="shared" si="1"/>
        <v/>
      </c>
      <c r="M20" s="18" t="str">
        <f>IF(ISTEXT(C20),SignOnSheet!$U$22+1,IF(C20&lt;&gt;"",IFERROR(IF(L20&gt;0,RANK(L20,IF(L$6:L$39&gt;0,L$6:L$39,),1)-COUNTIF(L$6:L$39,"=0"),IF(L20&lt;&gt;"",SignOnSheet!$U$22+1,0)),0),""))</f>
        <v/>
      </c>
      <c r="N20" s="20" t="e">
        <f>IF(#REF!=N$5,IF(L20="",MAX($L$6:$L$39)+1,L20),"")</f>
        <v>#REF!</v>
      </c>
      <c r="O20" s="20" t="str">
        <f t="shared" si="4"/>
        <v/>
      </c>
      <c r="P20" s="20" t="str">
        <f t="shared" si="5"/>
        <v/>
      </c>
      <c r="Q20" s="20"/>
      <c r="R20" s="18"/>
      <c r="S20" s="20"/>
      <c r="T20" s="18"/>
    </row>
    <row r="21" spans="1:20" x14ac:dyDescent="0.2">
      <c r="A21" s="17" t="e">
        <f t="shared" si="2"/>
        <v>#REF!</v>
      </c>
      <c r="B21" s="11"/>
      <c r="C21" s="11"/>
      <c r="D21" s="17" t="str">
        <f>IF(B21&lt;&gt;"",IFERROR(VLOOKUP(B21,SignOnSheet!$D$5:$N$18,7,FALSE),"NON_LISTED"),"")</f>
        <v/>
      </c>
      <c r="E21" s="18" t="str">
        <f>IF(B21&lt;&gt;"",IFERROR(VLOOKUP(B21,SignOnSheet!$D$5:$K$18,3,FALSE),"NON_LISTED"),"")</f>
        <v/>
      </c>
      <c r="F21" s="18" t="str">
        <f>IF(B21&lt;&gt;"",IFERROR(VLOOKUP(B21,SignOnSheet!$D$5:$K$18,4,FALSE),"NON_LISTED"),"")</f>
        <v/>
      </c>
      <c r="G21" s="18" t="str">
        <f>IF(B21&lt;&gt;"",IFERROR(VLOOKUP(B21,SignOnSheet!$D$5:$K$18,5,FALSE),"NON_LISTED"),"")</f>
        <v/>
      </c>
      <c r="H21" s="18" t="str">
        <f>IF(B21&lt;&gt;"",IFERROR(VLOOKUP(B21,SignOnSheet!$D$5:$K$18,6,FALSE),"NON_LISTED"),"")</f>
        <v/>
      </c>
      <c r="I21" s="39" t="str">
        <f>IF(B21&lt;&gt;"",IFERROR(VLOOKUP(B21,SignOnSheet!$D$5:$K$18,2,FALSE),"NON_LISTED"),"")</f>
        <v/>
      </c>
      <c r="J21" s="18" t="str">
        <f t="shared" si="3"/>
        <v/>
      </c>
      <c r="K21" s="19" t="str">
        <f t="shared" si="0"/>
        <v/>
      </c>
      <c r="L21" s="19" t="str">
        <f t="shared" si="1"/>
        <v/>
      </c>
      <c r="M21" s="18" t="str">
        <f>IF(ISTEXT(C21),SignOnSheet!$U$22+1,IF(C21&lt;&gt;"",IFERROR(IF(L21&gt;0,RANK(L21,IF(L$6:L$39&gt;0,L$6:L$39,),1)-COUNTIF(L$6:L$39,"=0"),IF(L21&lt;&gt;"",SignOnSheet!$U$22+1,0)),0),""))</f>
        <v/>
      </c>
      <c r="N21" s="20" t="e">
        <f>IF(#REF!=N$5,IF(L21="",MAX($L$6:$L$39)+1,L21),"")</f>
        <v>#REF!</v>
      </c>
      <c r="O21" s="20" t="str">
        <f t="shared" si="4"/>
        <v/>
      </c>
      <c r="P21" s="20" t="str">
        <f t="shared" si="5"/>
        <v/>
      </c>
      <c r="Q21" s="20"/>
      <c r="R21" s="18"/>
      <c r="S21" s="20"/>
      <c r="T21" s="18"/>
    </row>
    <row r="22" spans="1:20" x14ac:dyDescent="0.2">
      <c r="A22" s="17" t="e">
        <f t="shared" si="2"/>
        <v>#REF!</v>
      </c>
      <c r="B22" s="11"/>
      <c r="C22" s="11"/>
      <c r="D22" s="17" t="str">
        <f>IF(B22&lt;&gt;"",IFERROR(VLOOKUP(B22,SignOnSheet!$D$5:$N$18,7,FALSE),"NON_LISTED"),"")</f>
        <v/>
      </c>
      <c r="E22" s="18" t="str">
        <f>IF(B22&lt;&gt;"",IFERROR(VLOOKUP(B22,SignOnSheet!$D$5:$K$18,3,FALSE),"NON_LISTED"),"")</f>
        <v/>
      </c>
      <c r="F22" s="18" t="str">
        <f>IF(B22&lt;&gt;"",IFERROR(VLOOKUP(B22,SignOnSheet!$D$5:$K$18,4,FALSE),"NON_LISTED"),"")</f>
        <v/>
      </c>
      <c r="G22" s="18" t="str">
        <f>IF(B22&lt;&gt;"",IFERROR(VLOOKUP(B22,SignOnSheet!$D$5:$K$18,5,FALSE),"NON_LISTED"),"")</f>
        <v/>
      </c>
      <c r="H22" s="18" t="str">
        <f>IF(B22&lt;&gt;"",IFERROR(VLOOKUP(B22,SignOnSheet!$D$5:$K$18,6,FALSE),"NON_LISTED"),"")</f>
        <v/>
      </c>
      <c r="I22" s="39" t="str">
        <f>IF(B22&lt;&gt;"",IFERROR(VLOOKUP(B22,SignOnSheet!$D$5:$K$18,2,FALSE),"NON_LISTED"),"")</f>
        <v/>
      </c>
      <c r="J22" s="18" t="str">
        <f t="shared" si="3"/>
        <v/>
      </c>
      <c r="K22" s="19" t="str">
        <f t="shared" si="0"/>
        <v/>
      </c>
      <c r="L22" s="19" t="str">
        <f t="shared" si="1"/>
        <v/>
      </c>
      <c r="M22" s="18" t="str">
        <f>IF(ISTEXT(C22),SignOnSheet!$U$22+1,IF(C22&lt;&gt;"",IFERROR(IF(L22&gt;0,RANK(L22,IF(L$6:L$39&gt;0,L$6:L$39,),1)-COUNTIF(L$6:L$39,"=0"),IF(L22&lt;&gt;"",SignOnSheet!$U$22+1,0)),0),""))</f>
        <v/>
      </c>
      <c r="N22" s="20" t="e">
        <f>IF(#REF!=N$5,IF(L22="",MAX($L$6:$L$39)+1,L22),"")</f>
        <v>#REF!</v>
      </c>
      <c r="O22" s="20" t="str">
        <f t="shared" si="4"/>
        <v/>
      </c>
      <c r="P22" s="20" t="str">
        <f t="shared" si="5"/>
        <v/>
      </c>
      <c r="Q22" s="20"/>
      <c r="R22" s="18"/>
      <c r="S22" s="20"/>
      <c r="T22" s="18"/>
    </row>
    <row r="23" spans="1:20" x14ac:dyDescent="0.2">
      <c r="A23" s="17" t="e">
        <f t="shared" si="2"/>
        <v>#REF!</v>
      </c>
      <c r="B23" s="11"/>
      <c r="C23" s="11"/>
      <c r="D23" s="17" t="str">
        <f>IF(B23&lt;&gt;"",IFERROR(VLOOKUP(B23,SignOnSheet!$D$5:$N$18,7,FALSE),"NON_LISTED"),"")</f>
        <v/>
      </c>
      <c r="E23" s="18" t="str">
        <f>IF(B23&lt;&gt;"",IFERROR(VLOOKUP(B23,SignOnSheet!$D$5:$K$18,3,FALSE),"NON_LISTED"),"")</f>
        <v/>
      </c>
      <c r="F23" s="18" t="str">
        <f>IF(B23&lt;&gt;"",IFERROR(VLOOKUP(B23,SignOnSheet!$D$5:$K$18,4,FALSE),"NON_LISTED"),"")</f>
        <v/>
      </c>
      <c r="G23" s="18" t="str">
        <f>IF(B23&lt;&gt;"",IFERROR(VLOOKUP(B23,SignOnSheet!$D$5:$K$18,5,FALSE),"NON_LISTED"),"")</f>
        <v/>
      </c>
      <c r="H23" s="18" t="str">
        <f>IF(B23&lt;&gt;"",IFERROR(VLOOKUP(B23,SignOnSheet!$D$5:$K$18,6,FALSE),"NON_LISTED"),"")</f>
        <v/>
      </c>
      <c r="I23" s="39" t="str">
        <f>IF(B23&lt;&gt;"",IFERROR(VLOOKUP(B23,SignOnSheet!$D$5:$K$18,2,FALSE),"NON_LISTED"),"")</f>
        <v/>
      </c>
      <c r="J23" s="18" t="str">
        <f t="shared" si="3"/>
        <v/>
      </c>
      <c r="K23" s="19" t="str">
        <f t="shared" si="0"/>
        <v/>
      </c>
      <c r="L23" s="19" t="str">
        <f t="shared" si="1"/>
        <v/>
      </c>
      <c r="M23" s="18" t="str">
        <f>IF(ISTEXT(C23),SignOnSheet!$U$22+1,IF(C23&lt;&gt;"",IFERROR(IF(L23&gt;0,RANK(L23,IF(L$6:L$39&gt;0,L$6:L$39,),1)-COUNTIF(L$6:L$39,"=0"),IF(L23&lt;&gt;"",SignOnSheet!$U$22+1,0)),0),""))</f>
        <v/>
      </c>
      <c r="N23" s="20" t="e">
        <f>IF(#REF!=N$5,IF(L23="",MAX($L$6:$L$39)+1,L23),"")</f>
        <v>#REF!</v>
      </c>
      <c r="O23" s="20" t="str">
        <f t="shared" si="4"/>
        <v/>
      </c>
      <c r="P23" s="20" t="str">
        <f t="shared" si="5"/>
        <v/>
      </c>
      <c r="Q23" s="20"/>
      <c r="R23" s="18"/>
      <c r="S23" s="20"/>
      <c r="T23" s="18"/>
    </row>
    <row r="24" spans="1:20" x14ac:dyDescent="0.2">
      <c r="A24" s="17" t="e">
        <f t="shared" si="2"/>
        <v>#REF!</v>
      </c>
      <c r="B24" s="11"/>
      <c r="C24" s="11"/>
      <c r="D24" s="17" t="str">
        <f>IF(B24&lt;&gt;"",IFERROR(VLOOKUP(B24,SignOnSheet!$D$5:$N$18,7,FALSE),"NON_LISTED"),"")</f>
        <v/>
      </c>
      <c r="E24" s="18" t="str">
        <f>IF(B24&lt;&gt;"",IFERROR(VLOOKUP(B24,SignOnSheet!$D$5:$K$18,3,FALSE),"NON_LISTED"),"")</f>
        <v/>
      </c>
      <c r="F24" s="18" t="str">
        <f>IF(B24&lt;&gt;"",IFERROR(VLOOKUP(B24,SignOnSheet!$D$5:$K$18,4,FALSE),"NON_LISTED"),"")</f>
        <v/>
      </c>
      <c r="G24" s="18" t="str">
        <f>IF(B24&lt;&gt;"",IFERROR(VLOOKUP(B24,SignOnSheet!$D$5:$K$18,5,FALSE),"NON_LISTED"),"")</f>
        <v/>
      </c>
      <c r="H24" s="18" t="str">
        <f>IF(B24&lt;&gt;"",IFERROR(VLOOKUP(B24,SignOnSheet!$D$5:$K$18,6,FALSE),"NON_LISTED"),"")</f>
        <v/>
      </c>
      <c r="I24" s="27" t="str">
        <f>IF(B24&lt;&gt;"",IFERROR(VLOOKUP(B24,SignOnSheet!$D$5:$K$18,2,FALSE),"NON_LISTED"),"")</f>
        <v/>
      </c>
      <c r="J24" s="18" t="str">
        <f t="shared" si="3"/>
        <v/>
      </c>
      <c r="K24" s="19" t="str">
        <f t="shared" si="0"/>
        <v/>
      </c>
      <c r="L24" s="19" t="str">
        <f t="shared" si="1"/>
        <v/>
      </c>
      <c r="M24" s="18" t="str">
        <f>IF(ISTEXT(C24),SignOnSheet!$U$22+1,IF(C24&lt;&gt;"",IFERROR(IF(L24&gt;0,RANK(L24,IF(L$6:L$39&gt;0,L$6:L$39,),1)-COUNTIF(L$6:L$39,"=0"),IF(L24&lt;&gt;"",SignOnSheet!$U$22+1,0)),0),""))</f>
        <v/>
      </c>
      <c r="N24" s="20" t="e">
        <f>IF(#REF!=N$5,IF(L24="",MAX($L$6:$L$39)+1,L24),"")</f>
        <v>#REF!</v>
      </c>
      <c r="O24" s="20" t="str">
        <f t="shared" si="4"/>
        <v/>
      </c>
      <c r="P24" s="20" t="str">
        <f t="shared" si="5"/>
        <v/>
      </c>
      <c r="Q24" s="20"/>
      <c r="R24" s="18"/>
      <c r="S24" s="20"/>
      <c r="T24" s="18"/>
    </row>
    <row r="25" spans="1:20" x14ac:dyDescent="0.2">
      <c r="A25" s="17" t="e">
        <f t="shared" si="2"/>
        <v>#REF!</v>
      </c>
      <c r="B25" s="11"/>
      <c r="C25" s="11"/>
      <c r="D25" s="17" t="str">
        <f>IF(B25&lt;&gt;"",IFERROR(VLOOKUP(B25,SignOnSheet!$D$5:$N$18,7,FALSE),"NON_LISTED"),"")</f>
        <v/>
      </c>
      <c r="E25" s="18" t="str">
        <f>IF(B25&lt;&gt;"",IFERROR(VLOOKUP(B25,SignOnSheet!$D$5:$K$18,3,FALSE),"NON_LISTED"),"")</f>
        <v/>
      </c>
      <c r="F25" s="18" t="str">
        <f>IF(B25&lt;&gt;"",IFERROR(VLOOKUP(B25,SignOnSheet!$D$5:$K$18,4,FALSE),"NON_LISTED"),"")</f>
        <v/>
      </c>
      <c r="G25" s="18" t="str">
        <f>IF(B25&lt;&gt;"",IFERROR(VLOOKUP(B25,SignOnSheet!$D$5:$K$18,5,FALSE),"NON_LISTED"),"")</f>
        <v/>
      </c>
      <c r="H25" s="18" t="str">
        <f>IF(B25&lt;&gt;"",IFERROR(VLOOKUP(B25,SignOnSheet!$D$5:$K$18,6,FALSE),"NON_LISTED"),"")</f>
        <v/>
      </c>
      <c r="I25" s="27" t="str">
        <f>IF(B25&lt;&gt;"",IFERROR(VLOOKUP(B25,SignOnSheet!$D$5:$K$18,2,FALSE),"NON_LISTED"),"")</f>
        <v/>
      </c>
      <c r="J25" s="18" t="str">
        <f t="shared" si="3"/>
        <v/>
      </c>
      <c r="K25" s="19" t="str">
        <f t="shared" si="0"/>
        <v/>
      </c>
      <c r="L25" s="19" t="str">
        <f t="shared" si="1"/>
        <v/>
      </c>
      <c r="M25" s="18" t="str">
        <f>IF(ISTEXT(C25),SignOnSheet!$U$22+1,IF(C25&lt;&gt;"",IFERROR(IF(L25&gt;0,RANK(L25,IF(L$6:L$39&gt;0,L$6:L$39,),1)-COUNTIF(L$6:L$39,"=0"),IF(L25&lt;&gt;"",SignOnSheet!$U$22+1,0)),0),""))</f>
        <v/>
      </c>
      <c r="N25" s="20" t="e">
        <f>IF(#REF!=N$5,IF(L25="",MAX($L$6:$L$39)+1,L25),"")</f>
        <v>#REF!</v>
      </c>
      <c r="O25" s="20" t="str">
        <f t="shared" si="4"/>
        <v/>
      </c>
      <c r="P25" s="20" t="str">
        <f t="shared" si="5"/>
        <v/>
      </c>
      <c r="Q25" s="20"/>
      <c r="R25" s="18"/>
      <c r="S25" s="20"/>
      <c r="T25" s="18"/>
    </row>
    <row r="26" spans="1:20" x14ac:dyDescent="0.2">
      <c r="A26" s="17" t="e">
        <f t="shared" si="2"/>
        <v>#REF!</v>
      </c>
      <c r="B26" s="11"/>
      <c r="C26" s="11"/>
      <c r="D26" s="17" t="str">
        <f>IF(B26&lt;&gt;"",IFERROR(VLOOKUP(B26,SignOnSheet!$D$5:$N$18,7,FALSE),"NON_LISTED"),"")</f>
        <v/>
      </c>
      <c r="E26" s="18" t="str">
        <f>IF(B26&lt;&gt;"",IFERROR(VLOOKUP(B26,SignOnSheet!$D$5:$K$18,3,FALSE),"NON_LISTED"),"")</f>
        <v/>
      </c>
      <c r="F26" s="18" t="str">
        <f>IF(B26&lt;&gt;"",IFERROR(VLOOKUP(B26,SignOnSheet!$D$5:$K$18,4,FALSE),"NON_LISTED"),"")</f>
        <v/>
      </c>
      <c r="G26" s="18" t="str">
        <f>IF(B26&lt;&gt;"",IFERROR(VLOOKUP(B26,SignOnSheet!$D$5:$K$18,5,FALSE),"NON_LISTED"),"")</f>
        <v/>
      </c>
      <c r="H26" s="18" t="str">
        <f>IF(B26&lt;&gt;"",IFERROR(VLOOKUP(B26,SignOnSheet!$D$5:$K$18,6,FALSE),"NON_LISTED"),"")</f>
        <v/>
      </c>
      <c r="I26" s="27" t="str">
        <f>IF(B26&lt;&gt;"",IFERROR(VLOOKUP(B26,SignOnSheet!$D$5:$K$18,2,FALSE),"NON_LISTED"),"")</f>
        <v/>
      </c>
      <c r="J26" s="18" t="str">
        <f t="shared" si="3"/>
        <v/>
      </c>
      <c r="K26" s="19" t="str">
        <f t="shared" si="0"/>
        <v/>
      </c>
      <c r="L26" s="19" t="str">
        <f t="shared" si="1"/>
        <v/>
      </c>
      <c r="M26" s="18" t="str">
        <f>IF(ISTEXT(C26),SignOnSheet!$U$22+1,IF(C26&lt;&gt;"",IFERROR(IF(L26&gt;0,RANK(L26,IF(L$6:L$39&gt;0,L$6:L$39,),1)-COUNTIF(L$6:L$39,"=0"),IF(L26&lt;&gt;"",SignOnSheet!$U$22+1,0)),0),""))</f>
        <v/>
      </c>
      <c r="N26" s="20" t="e">
        <f>IF(#REF!=N$5,IF(L26="",MAX($L$6:$L$39)+1,L26),"")</f>
        <v>#REF!</v>
      </c>
      <c r="O26" s="20" t="str">
        <f t="shared" si="4"/>
        <v/>
      </c>
      <c r="P26" s="20" t="str">
        <f t="shared" si="5"/>
        <v/>
      </c>
      <c r="Q26" s="20"/>
      <c r="R26" s="18"/>
      <c r="S26" s="20"/>
      <c r="T26" s="18"/>
    </row>
    <row r="27" spans="1:20" x14ac:dyDescent="0.2">
      <c r="A27" s="17" t="e">
        <f t="shared" si="2"/>
        <v>#REF!</v>
      </c>
      <c r="B27" s="11"/>
      <c r="C27" s="11"/>
      <c r="D27" s="17" t="str">
        <f>IF(B27&lt;&gt;"",IFERROR(VLOOKUP(B27,SignOnSheet!$D$5:$N$18,7,FALSE),"NON_LISTED"),"")</f>
        <v/>
      </c>
      <c r="E27" s="18" t="str">
        <f>IF(B27&lt;&gt;"",IFERROR(VLOOKUP(B27,SignOnSheet!$D$5:$K$18,3,FALSE),"NON_LISTED"),"")</f>
        <v/>
      </c>
      <c r="F27" s="18" t="str">
        <f>IF(B27&lt;&gt;"",IFERROR(VLOOKUP(B27,SignOnSheet!$D$5:$K$18,4,FALSE),"NON_LISTED"),"")</f>
        <v/>
      </c>
      <c r="G27" s="18" t="str">
        <f>IF(B27&lt;&gt;"",IFERROR(VLOOKUP(B27,SignOnSheet!$D$5:$K$18,5,FALSE),"NON_LISTED"),"")</f>
        <v/>
      </c>
      <c r="H27" s="18" t="str">
        <f>IF(B27&lt;&gt;"",IFERROR(VLOOKUP(B27,SignOnSheet!$D$5:$K$18,6,FALSE),"NON_LISTED"),"")</f>
        <v/>
      </c>
      <c r="I27" s="27" t="str">
        <f>IF(B27&lt;&gt;"",IFERROR(VLOOKUP(B27,SignOnSheet!$D$5:$K$18,2,FALSE),"NON_LISTED"),"")</f>
        <v/>
      </c>
      <c r="J27" s="18" t="str">
        <f t="shared" si="3"/>
        <v/>
      </c>
      <c r="K27" s="19" t="str">
        <f t="shared" si="0"/>
        <v/>
      </c>
      <c r="L27" s="19" t="str">
        <f t="shared" si="1"/>
        <v/>
      </c>
      <c r="M27" s="18" t="str">
        <f>IF(ISTEXT(C27),SignOnSheet!$U$22+1,IF(C27&lt;&gt;"",IFERROR(IF(L27&gt;0,RANK(L27,IF(L$6:L$39&gt;0,L$6:L$39,),1)-COUNTIF(L$6:L$39,"=0"),IF(L27&lt;&gt;"",SignOnSheet!$U$22+1,0)),0),""))</f>
        <v/>
      </c>
      <c r="N27" s="20" t="e">
        <f>IF(#REF!=N$5,IF(L27="",MAX($L$6:$L$39)+1,L27),"")</f>
        <v>#REF!</v>
      </c>
      <c r="O27" s="20" t="str">
        <f t="shared" si="4"/>
        <v/>
      </c>
      <c r="P27" s="20" t="str">
        <f t="shared" si="5"/>
        <v/>
      </c>
      <c r="Q27" s="20"/>
      <c r="R27" s="18"/>
      <c r="S27" s="20"/>
      <c r="T27" s="18"/>
    </row>
    <row r="28" spans="1:20" x14ac:dyDescent="0.2">
      <c r="A28" s="17" t="e">
        <f t="shared" si="2"/>
        <v>#REF!</v>
      </c>
      <c r="B28" s="11"/>
      <c r="C28" s="11"/>
      <c r="D28" s="17" t="str">
        <f>IF(B28&lt;&gt;"",IFERROR(VLOOKUP(B28,SignOnSheet!$D$5:$N$18,7,FALSE),"NON_LISTED"),"")</f>
        <v/>
      </c>
      <c r="E28" s="18" t="str">
        <f>IF(B28&lt;&gt;"",IFERROR(VLOOKUP(B28,SignOnSheet!$D$5:$K$18,3,FALSE),"NON_LISTED"),"")</f>
        <v/>
      </c>
      <c r="F28" s="18" t="str">
        <f>IF(B28&lt;&gt;"",IFERROR(VLOOKUP(B28,SignOnSheet!$D$5:$K$18,4,FALSE),"NON_LISTED"),"")</f>
        <v/>
      </c>
      <c r="G28" s="18" t="str">
        <f>IF(B28&lt;&gt;"",IFERROR(VLOOKUP(B28,SignOnSheet!$D$5:$K$18,5,FALSE),"NON_LISTED"),"")</f>
        <v/>
      </c>
      <c r="H28" s="18" t="str">
        <f>IF(B28&lt;&gt;"",IFERROR(VLOOKUP(B28,SignOnSheet!$D$5:$K$18,6,FALSE),"NON_LISTED"),"")</f>
        <v/>
      </c>
      <c r="I28" s="27" t="str">
        <f>IF(B28&lt;&gt;"",IFERROR(VLOOKUP(B28,SignOnSheet!$D$5:$K$18,2,FALSE),"NON_LISTED"),"")</f>
        <v/>
      </c>
      <c r="J28" s="18" t="str">
        <f t="shared" si="3"/>
        <v/>
      </c>
      <c r="K28" s="19" t="str">
        <f t="shared" si="0"/>
        <v/>
      </c>
      <c r="L28" s="19" t="str">
        <f t="shared" si="1"/>
        <v/>
      </c>
      <c r="M28" s="18" t="str">
        <f>IF(ISTEXT(C28),SignOnSheet!$U$22+1,IF(C28&lt;&gt;"",IFERROR(IF(L28&gt;0,RANK(L28,IF(L$6:L$39&gt;0,L$6:L$39,),1)-COUNTIF(L$6:L$39,"=0"),IF(L28&lt;&gt;"",SignOnSheet!$U$22+1,0)),0),""))</f>
        <v/>
      </c>
      <c r="N28" s="20" t="e">
        <f>IF(#REF!=N$5,IF(L28="",MAX($L$6:$L$39)+1,L28),"")</f>
        <v>#REF!</v>
      </c>
      <c r="O28" s="20" t="str">
        <f t="shared" si="4"/>
        <v/>
      </c>
      <c r="P28" s="20" t="str">
        <f t="shared" si="5"/>
        <v/>
      </c>
      <c r="Q28" s="20"/>
      <c r="R28" s="18"/>
      <c r="S28" s="20"/>
      <c r="T28" s="18"/>
    </row>
    <row r="29" spans="1:20" x14ac:dyDescent="0.2">
      <c r="A29" s="17" t="e">
        <f t="shared" si="2"/>
        <v>#REF!</v>
      </c>
      <c r="B29" s="11"/>
      <c r="C29" s="11"/>
      <c r="D29" s="17" t="str">
        <f>IF(B29&lt;&gt;"",IFERROR(VLOOKUP(B29,SignOnSheet!$D$5:$N$18,7,FALSE),"NON_LISTED"),"")</f>
        <v/>
      </c>
      <c r="E29" s="18" t="str">
        <f>IF(B29&lt;&gt;"",IFERROR(VLOOKUP(B29,SignOnSheet!$D$5:$K$18,3,FALSE),"NON_LISTED"),"")</f>
        <v/>
      </c>
      <c r="F29" s="18" t="str">
        <f>IF(B29&lt;&gt;"",IFERROR(VLOOKUP(B29,SignOnSheet!$D$5:$K$18,4,FALSE),"NON_LISTED"),"")</f>
        <v/>
      </c>
      <c r="G29" s="18" t="str">
        <f>IF(B29&lt;&gt;"",IFERROR(VLOOKUP(B29,SignOnSheet!$D$5:$K$18,5,FALSE),"NON_LISTED"),"")</f>
        <v/>
      </c>
      <c r="H29" s="18" t="str">
        <f>IF(B29&lt;&gt;"",IFERROR(VLOOKUP(B29,SignOnSheet!$D$5:$K$18,6,FALSE),"NON_LISTED"),"")</f>
        <v/>
      </c>
      <c r="I29" s="27" t="str">
        <f>IF(B29&lt;&gt;"",IFERROR(VLOOKUP(B29,SignOnSheet!$D$5:$K$18,2,FALSE),"NON_LISTED"),"")</f>
        <v/>
      </c>
      <c r="J29" s="18" t="str">
        <f t="shared" si="3"/>
        <v/>
      </c>
      <c r="K29" s="19" t="str">
        <f t="shared" si="0"/>
        <v/>
      </c>
      <c r="L29" s="19" t="str">
        <f t="shared" si="1"/>
        <v/>
      </c>
      <c r="M29" s="18" t="str">
        <f>IF(ISTEXT(C29),SignOnSheet!$U$22+1,IF(C29&lt;&gt;"",IFERROR(IF(L29&gt;0,RANK(L29,IF(L$6:L$39&gt;0,L$6:L$39,),1)-COUNTIF(L$6:L$39,"=0"),IF(L29&lt;&gt;"",SignOnSheet!$U$22+1,0)),0),""))</f>
        <v/>
      </c>
      <c r="N29" s="20" t="e">
        <f>IF(#REF!=N$5,IF(L29="",MAX($L$6:$L$39)+1,L29),"")</f>
        <v>#REF!</v>
      </c>
      <c r="O29" s="20" t="str">
        <f t="shared" si="4"/>
        <v/>
      </c>
      <c r="P29" s="20" t="str">
        <f t="shared" si="5"/>
        <v/>
      </c>
      <c r="Q29" s="20"/>
      <c r="R29" s="18"/>
      <c r="S29" s="20"/>
      <c r="T29" s="18"/>
    </row>
    <row r="30" spans="1:20" x14ac:dyDescent="0.2">
      <c r="A30" s="17" t="e">
        <f t="shared" si="2"/>
        <v>#REF!</v>
      </c>
      <c r="B30" s="11"/>
      <c r="C30" s="11"/>
      <c r="D30" s="17" t="str">
        <f>IF(B30&lt;&gt;"",IFERROR(VLOOKUP(B30,SignOnSheet!$D$5:$N$18,7,FALSE),"NON_LISTED"),"")</f>
        <v/>
      </c>
      <c r="E30" s="18" t="str">
        <f>IF(B30&lt;&gt;"",IFERROR(VLOOKUP(B30,SignOnSheet!$D$5:$K$18,3,FALSE),"NON_LISTED"),"")</f>
        <v/>
      </c>
      <c r="F30" s="18" t="str">
        <f>IF(B30&lt;&gt;"",IFERROR(VLOOKUP(B30,SignOnSheet!$D$5:$K$18,4,FALSE),"NON_LISTED"),"")</f>
        <v/>
      </c>
      <c r="G30" s="18" t="str">
        <f>IF(B30&lt;&gt;"",IFERROR(VLOOKUP(B30,SignOnSheet!$D$5:$K$18,5,FALSE),"NON_LISTED"),"")</f>
        <v/>
      </c>
      <c r="H30" s="18" t="str">
        <f>IF(B30&lt;&gt;"",IFERROR(VLOOKUP(B30,SignOnSheet!$D$5:$K$18,6,FALSE),"NON_LISTED"),"")</f>
        <v/>
      </c>
      <c r="I30" s="27" t="str">
        <f>IF(B30&lt;&gt;"",IFERROR(VLOOKUP(B30,SignOnSheet!$D$5:$K$18,2,FALSE),"NON_LISTED"),"")</f>
        <v/>
      </c>
      <c r="J30" s="18" t="str">
        <f t="shared" si="3"/>
        <v/>
      </c>
      <c r="K30" s="19" t="str">
        <f t="shared" si="0"/>
        <v/>
      </c>
      <c r="L30" s="19" t="str">
        <f t="shared" si="1"/>
        <v/>
      </c>
      <c r="M30" s="18" t="str">
        <f>IF(ISTEXT(C30),SignOnSheet!$U$22+1,IF(C30&lt;&gt;"",IFERROR(IF(L30&gt;0,RANK(L30,IF(L$6:L$39&gt;0,L$6:L$39,),1)-COUNTIF(L$6:L$39,"=0"),IF(L30&lt;&gt;"",SignOnSheet!$U$22+1,0)),0),""))</f>
        <v/>
      </c>
      <c r="N30" s="20" t="e">
        <f>IF(#REF!=N$5,IF(L30="",MAX($L$6:$L$39)+1,L30),"")</f>
        <v>#REF!</v>
      </c>
      <c r="O30" s="20" t="str">
        <f t="shared" si="4"/>
        <v/>
      </c>
      <c r="P30" s="20" t="str">
        <f t="shared" si="5"/>
        <v/>
      </c>
      <c r="Q30" s="20"/>
      <c r="R30" s="18"/>
      <c r="S30" s="20"/>
      <c r="T30" s="18"/>
    </row>
    <row r="31" spans="1:20" x14ac:dyDescent="0.2">
      <c r="A31" s="17" t="e">
        <f t="shared" si="2"/>
        <v>#REF!</v>
      </c>
      <c r="B31" s="11"/>
      <c r="C31" s="11"/>
      <c r="D31" s="17" t="str">
        <f>IF(B31&lt;&gt;"",IFERROR(VLOOKUP(B31,SignOnSheet!$D$5:$N$18,7,FALSE),"NON_LISTED"),"")</f>
        <v/>
      </c>
      <c r="E31" s="18" t="str">
        <f>IF(B31&lt;&gt;"",IFERROR(VLOOKUP(B31,SignOnSheet!$D$5:$K$18,3,FALSE),"NON_LISTED"),"")</f>
        <v/>
      </c>
      <c r="F31" s="18" t="str">
        <f>IF(B31&lt;&gt;"",IFERROR(VLOOKUP(B31,SignOnSheet!$D$5:$K$18,4,FALSE),"NON_LISTED"),"")</f>
        <v/>
      </c>
      <c r="G31" s="18" t="str">
        <f>IF(B31&lt;&gt;"",IFERROR(VLOOKUP(B31,SignOnSheet!$D$5:$K$18,5,FALSE),"NON_LISTED"),"")</f>
        <v/>
      </c>
      <c r="H31" s="18" t="str">
        <f>IF(B31&lt;&gt;"",IFERROR(VLOOKUP(B31,SignOnSheet!$D$5:$K$18,6,FALSE),"NON_LISTED"),"")</f>
        <v/>
      </c>
      <c r="I31" s="27" t="str">
        <f>IF(B31&lt;&gt;"",IFERROR(VLOOKUP(B31,SignOnSheet!$D$5:$K$18,2,FALSE),"NON_LISTED"),"")</f>
        <v/>
      </c>
      <c r="J31" s="18" t="str">
        <f t="shared" si="3"/>
        <v/>
      </c>
      <c r="K31" s="19" t="str">
        <f t="shared" si="0"/>
        <v/>
      </c>
      <c r="L31" s="19" t="str">
        <f t="shared" si="1"/>
        <v/>
      </c>
      <c r="M31" s="18" t="str">
        <f>IF(ISTEXT(C31),SignOnSheet!$U$22+1,IF(C31&lt;&gt;"",IFERROR(IF(L31&gt;0,RANK(L31,IF(L$6:L$39&gt;0,L$6:L$39,),1)-COUNTIF(L$6:L$39,"=0"),IF(L31&lt;&gt;"",SignOnSheet!$U$22+1,0)),0),""))</f>
        <v/>
      </c>
      <c r="N31" s="20" t="e">
        <f>IF(#REF!=N$5,IF(L31="",MAX($L$6:$L$39)+1,L31),"")</f>
        <v>#REF!</v>
      </c>
      <c r="O31" s="20" t="str">
        <f t="shared" si="4"/>
        <v/>
      </c>
      <c r="P31" s="20" t="str">
        <f t="shared" si="5"/>
        <v/>
      </c>
      <c r="Q31" s="20"/>
      <c r="R31" s="18"/>
      <c r="S31" s="20"/>
      <c r="T31" s="18"/>
    </row>
    <row r="32" spans="1:20" x14ac:dyDescent="0.2">
      <c r="A32" s="17" t="e">
        <f t="shared" si="2"/>
        <v>#REF!</v>
      </c>
      <c r="B32" s="11"/>
      <c r="C32" s="11"/>
      <c r="D32" s="17" t="str">
        <f>IF(B32&lt;&gt;"",IFERROR(VLOOKUP(B32,SignOnSheet!$D$5:$N$18,7,FALSE),"NON_LISTED"),"")</f>
        <v/>
      </c>
      <c r="E32" s="18" t="str">
        <f>IF(B32&lt;&gt;"",IFERROR(VLOOKUP(B32,SignOnSheet!$D$5:$K$18,3,FALSE),"NON_LISTED"),"")</f>
        <v/>
      </c>
      <c r="F32" s="18" t="str">
        <f>IF(B32&lt;&gt;"",IFERROR(VLOOKUP(B32,SignOnSheet!$D$5:$K$18,4,FALSE),"NON_LISTED"),"")</f>
        <v/>
      </c>
      <c r="G32" s="18" t="str">
        <f>IF(B32&lt;&gt;"",IFERROR(VLOOKUP(B32,SignOnSheet!$D$5:$K$18,5,FALSE),"NON_LISTED"),"")</f>
        <v/>
      </c>
      <c r="H32" s="18" t="str">
        <f>IF(B32&lt;&gt;"",IFERROR(VLOOKUP(B32,SignOnSheet!$D$5:$K$18,6,FALSE),"NON_LISTED"),"")</f>
        <v/>
      </c>
      <c r="I32" s="27" t="str">
        <f>IF(B32&lt;&gt;"",IFERROR(VLOOKUP(B32,SignOnSheet!$D$5:$K$18,2,FALSE),"NON_LISTED"),"")</f>
        <v/>
      </c>
      <c r="J32" s="18" t="str">
        <f t="shared" si="3"/>
        <v/>
      </c>
      <c r="K32" s="19" t="str">
        <f t="shared" si="0"/>
        <v/>
      </c>
      <c r="L32" s="19" t="str">
        <f t="shared" si="1"/>
        <v/>
      </c>
      <c r="M32" s="18" t="str">
        <f>IF(ISTEXT(C32),SignOnSheet!$U$22+1,IF(C32&lt;&gt;"",IFERROR(IF(L32&gt;0,RANK(L32,IF(L$6:L$39&gt;0,L$6:L$39,),1)-COUNTIF(L$6:L$39,"=0"),IF(L32&lt;&gt;"",SignOnSheet!$U$22+1,0)),0),""))</f>
        <v/>
      </c>
      <c r="N32" s="20" t="e">
        <f>IF(#REF!=N$5,IF(L32="",MAX($L$6:$L$39)+1,L32),"")</f>
        <v>#REF!</v>
      </c>
      <c r="O32" s="20" t="str">
        <f t="shared" si="4"/>
        <v/>
      </c>
      <c r="P32" s="20" t="str">
        <f t="shared" si="5"/>
        <v/>
      </c>
      <c r="Q32" s="20"/>
      <c r="R32" s="18"/>
      <c r="S32" s="20"/>
      <c r="T32" s="18"/>
    </row>
    <row r="33" spans="1:20" x14ac:dyDescent="0.2">
      <c r="A33" s="17" t="e">
        <f t="shared" si="2"/>
        <v>#REF!</v>
      </c>
      <c r="B33" s="11"/>
      <c r="C33" s="11"/>
      <c r="D33" s="17" t="str">
        <f>IF(B33&lt;&gt;"",IFERROR(VLOOKUP(B33,SignOnSheet!$D$5:$N$18,7,FALSE),"NON_LISTED"),"")</f>
        <v/>
      </c>
      <c r="E33" s="18" t="str">
        <f>IF(B33&lt;&gt;"",IFERROR(VLOOKUP(B33,SignOnSheet!$D$5:$K$18,3,FALSE),"NON_LISTED"),"")</f>
        <v/>
      </c>
      <c r="F33" s="18" t="str">
        <f>IF(B33&lt;&gt;"",IFERROR(VLOOKUP(B33,SignOnSheet!$D$5:$K$18,4,FALSE),"NON_LISTED"),"")</f>
        <v/>
      </c>
      <c r="G33" s="18" t="str">
        <f>IF(B33&lt;&gt;"",IFERROR(VLOOKUP(B33,SignOnSheet!$D$5:$K$18,5,FALSE),"NON_LISTED"),"")</f>
        <v/>
      </c>
      <c r="H33" s="18" t="str">
        <f>IF(B33&lt;&gt;"",IFERROR(VLOOKUP(B33,SignOnSheet!$D$5:$K$18,6,FALSE),"NON_LISTED"),"")</f>
        <v/>
      </c>
      <c r="I33" s="27" t="str">
        <f>IF(B33&lt;&gt;"",IFERROR(VLOOKUP(B33,SignOnSheet!$D$5:$K$18,2,FALSE),"NON_LISTED"),"")</f>
        <v/>
      </c>
      <c r="J33" s="18" t="str">
        <f t="shared" si="3"/>
        <v/>
      </c>
      <c r="K33" s="19" t="str">
        <f t="shared" si="0"/>
        <v/>
      </c>
      <c r="L33" s="19" t="str">
        <f t="shared" si="1"/>
        <v/>
      </c>
      <c r="M33" s="18" t="str">
        <f>IF(ISTEXT(C33),SignOnSheet!$U$22+1,IF(C33&lt;&gt;"",IFERROR(IF(L33&gt;0,RANK(L33,IF(L$6:L$39&gt;0,L$6:L$39,),1)-COUNTIF(L$6:L$39,"=0"),IF(L33&lt;&gt;"",SignOnSheet!$U$22+1,0)),0),""))</f>
        <v/>
      </c>
      <c r="N33" s="20" t="e">
        <f>IF(#REF!=N$5,IF(L33="",MAX($L$6:$L$39)+1,L33),"")</f>
        <v>#REF!</v>
      </c>
      <c r="O33" s="20" t="str">
        <f t="shared" si="4"/>
        <v/>
      </c>
      <c r="P33" s="20" t="str">
        <f t="shared" si="5"/>
        <v/>
      </c>
      <c r="Q33" s="20"/>
      <c r="R33" s="18"/>
      <c r="S33" s="20"/>
      <c r="T33" s="18"/>
    </row>
    <row r="34" spans="1:20" x14ac:dyDescent="0.2">
      <c r="A34" s="17" t="e">
        <f t="shared" si="2"/>
        <v>#REF!</v>
      </c>
      <c r="B34" s="11"/>
      <c r="C34" s="11"/>
      <c r="D34" s="17" t="str">
        <f>IF(B34&lt;&gt;"",IFERROR(VLOOKUP(B34,SignOnSheet!$D$5:$N$18,7,FALSE),"NON_LISTED"),"")</f>
        <v/>
      </c>
      <c r="E34" s="18" t="str">
        <f>IF(B34&lt;&gt;"",IFERROR(VLOOKUP(B34,SignOnSheet!$D$5:$K$18,3,FALSE),"NON_LISTED"),"")</f>
        <v/>
      </c>
      <c r="F34" s="18" t="str">
        <f>IF(B34&lt;&gt;"",IFERROR(VLOOKUP(B34,SignOnSheet!$D$5:$K$18,4,FALSE),"NON_LISTED"),"")</f>
        <v/>
      </c>
      <c r="G34" s="18" t="str">
        <f>IF(B34&lt;&gt;"",IFERROR(VLOOKUP(B34,SignOnSheet!$D$5:$K$18,5,FALSE),"NON_LISTED"),"")</f>
        <v/>
      </c>
      <c r="H34" s="18" t="str">
        <f>IF(B34&lt;&gt;"",IFERROR(VLOOKUP(B34,SignOnSheet!$D$5:$K$18,6,FALSE),"NON_LISTED"),"")</f>
        <v/>
      </c>
      <c r="I34" s="27" t="str">
        <f>IF(B34&lt;&gt;"",IFERROR(VLOOKUP(B34,SignOnSheet!$D$5:$K$18,2,FALSE),"NON_LISTED"),"")</f>
        <v/>
      </c>
      <c r="J34" s="18" t="str">
        <f t="shared" si="3"/>
        <v/>
      </c>
      <c r="K34" s="19" t="str">
        <f t="shared" si="0"/>
        <v/>
      </c>
      <c r="L34" s="19" t="str">
        <f t="shared" si="1"/>
        <v/>
      </c>
      <c r="M34" s="18" t="str">
        <f>IF(ISTEXT(C34),SignOnSheet!$U$22+1,IF(C34&lt;&gt;"",IFERROR(IF(L34&gt;0,RANK(L34,IF(L$6:L$39&gt;0,L$6:L$39,),1)-COUNTIF(L$6:L$39,"=0"),IF(L34&lt;&gt;"",SignOnSheet!$U$22+1,0)),0),""))</f>
        <v/>
      </c>
      <c r="N34" s="20" t="e">
        <f>IF(#REF!=N$5,IF(L34="",MAX($L$6:$L$39)+1,L34),"")</f>
        <v>#REF!</v>
      </c>
      <c r="O34" s="20" t="str">
        <f t="shared" si="4"/>
        <v/>
      </c>
      <c r="P34" s="20" t="str">
        <f t="shared" si="5"/>
        <v/>
      </c>
      <c r="Q34" s="20"/>
      <c r="R34" s="18"/>
      <c r="S34" s="20"/>
      <c r="T34" s="18"/>
    </row>
    <row r="35" spans="1:20" x14ac:dyDescent="0.2">
      <c r="A35" s="17" t="e">
        <f t="shared" si="2"/>
        <v>#REF!</v>
      </c>
      <c r="B35" s="11"/>
      <c r="C35" s="11"/>
      <c r="D35" s="17" t="str">
        <f>IF(B35&lt;&gt;"",IFERROR(VLOOKUP(B35,SignOnSheet!$D$5:$N$18,7,FALSE),"NON_LISTED"),"")</f>
        <v/>
      </c>
      <c r="E35" s="18" t="str">
        <f>IF(B35&lt;&gt;"",IFERROR(VLOOKUP(B35,SignOnSheet!$D$5:$K$18,3,FALSE),"NON_LISTED"),"")</f>
        <v/>
      </c>
      <c r="F35" s="18" t="str">
        <f>IF(B35&lt;&gt;"",IFERROR(VLOOKUP(B35,SignOnSheet!$D$5:$K$18,4,FALSE),"NON_LISTED"),"")</f>
        <v/>
      </c>
      <c r="G35" s="18" t="str">
        <f>IF(B35&lt;&gt;"",IFERROR(VLOOKUP(B35,SignOnSheet!$D$5:$K$18,5,FALSE),"NON_LISTED"),"")</f>
        <v/>
      </c>
      <c r="H35" s="18" t="str">
        <f>IF(B35&lt;&gt;"",IFERROR(VLOOKUP(B35,SignOnSheet!$D$5:$K$18,6,FALSE),"NON_LISTED"),"")</f>
        <v/>
      </c>
      <c r="I35" s="27" t="str">
        <f>IF(B35&lt;&gt;"",IFERROR(VLOOKUP(B35,SignOnSheet!$D$5:$K$18,2,FALSE),"NON_LISTED"),"")</f>
        <v/>
      </c>
      <c r="J35" s="18" t="str">
        <f t="shared" si="3"/>
        <v/>
      </c>
      <c r="K35" s="19" t="str">
        <f t="shared" si="0"/>
        <v/>
      </c>
      <c r="L35" s="19" t="str">
        <f t="shared" si="1"/>
        <v/>
      </c>
      <c r="M35" s="18" t="str">
        <f>IF(ISTEXT(C35),SignOnSheet!$U$22+1,IF(C35&lt;&gt;"",IFERROR(IF(L35&gt;0,RANK(L35,IF(L$6:L$39&gt;0,L$6:L$39,),1)-COUNTIF(L$6:L$39,"=0"),IF(L35&lt;&gt;"",SignOnSheet!$U$22+1,0)),0),""))</f>
        <v/>
      </c>
      <c r="N35" s="20" t="e">
        <f>IF(#REF!=N$5,IF(L35="",MAX($L$6:$L$39)+1,L35),"")</f>
        <v>#REF!</v>
      </c>
      <c r="O35" s="20" t="str">
        <f t="shared" si="4"/>
        <v/>
      </c>
      <c r="P35" s="20" t="str">
        <f t="shared" si="5"/>
        <v/>
      </c>
      <c r="Q35" s="20"/>
      <c r="R35" s="18"/>
      <c r="S35" s="20"/>
      <c r="T35" s="18"/>
    </row>
    <row r="36" spans="1:20" x14ac:dyDescent="0.2">
      <c r="A36" s="17" t="e">
        <f t="shared" si="2"/>
        <v>#REF!</v>
      </c>
      <c r="B36" s="11"/>
      <c r="C36" s="11"/>
      <c r="D36" s="17" t="str">
        <f>IF(B36&lt;&gt;"",IFERROR(VLOOKUP(B36,SignOnSheet!$D$5:$N$18,7,FALSE),"NON_LISTED"),"")</f>
        <v/>
      </c>
      <c r="E36" s="18" t="str">
        <f>IF(B36&lt;&gt;"",IFERROR(VLOOKUP(B36,SignOnSheet!$D$5:$K$18,3,FALSE),"NON_LISTED"),"")</f>
        <v/>
      </c>
      <c r="F36" s="18" t="str">
        <f>IF(B36&lt;&gt;"",IFERROR(VLOOKUP(B36,SignOnSheet!$D$5:$K$18,4,FALSE),"NON_LISTED"),"")</f>
        <v/>
      </c>
      <c r="G36" s="18" t="str">
        <f>IF(B36&lt;&gt;"",IFERROR(VLOOKUP(B36,SignOnSheet!$D$5:$K$18,5,FALSE),"NON_LISTED"),"")</f>
        <v/>
      </c>
      <c r="H36" s="18" t="str">
        <f>IF(B36&lt;&gt;"",IFERROR(VLOOKUP(B36,SignOnSheet!$D$5:$K$18,6,FALSE),"NON_LISTED"),"")</f>
        <v/>
      </c>
      <c r="I36" s="27" t="str">
        <f>IF(B36&lt;&gt;"",IFERROR(VLOOKUP(B36,SignOnSheet!$D$5:$K$18,2,FALSE),"NON_LISTED"),"")</f>
        <v/>
      </c>
      <c r="J36" s="18" t="str">
        <f t="shared" si="3"/>
        <v/>
      </c>
      <c r="K36" s="19" t="str">
        <f t="shared" si="0"/>
        <v/>
      </c>
      <c r="L36" s="19" t="str">
        <f t="shared" si="1"/>
        <v/>
      </c>
      <c r="M36" s="18" t="str">
        <f>IF(ISTEXT(C36),SignOnSheet!$U$22+1,IF(C36&lt;&gt;"",IFERROR(IF(L36&gt;0,RANK(L36,IF(L$6:L$39&gt;0,L$6:L$39,),1)-COUNTIF(L$6:L$39,"=0"),IF(L36&lt;&gt;"",SignOnSheet!$U$22+1,0)),0),""))</f>
        <v/>
      </c>
      <c r="N36" s="20" t="e">
        <f>IF(#REF!=N$5,IF(L36="",MAX($L$6:$L$39)+1,L36),"")</f>
        <v>#REF!</v>
      </c>
      <c r="O36" s="20" t="str">
        <f t="shared" si="4"/>
        <v/>
      </c>
      <c r="P36" s="20" t="str">
        <f t="shared" si="5"/>
        <v/>
      </c>
      <c r="Q36" s="20"/>
      <c r="R36" s="18"/>
      <c r="S36" s="20"/>
      <c r="T36" s="18"/>
    </row>
    <row r="37" spans="1:20" x14ac:dyDescent="0.2">
      <c r="A37" s="17" t="e">
        <f t="shared" si="2"/>
        <v>#REF!</v>
      </c>
      <c r="B37" s="11"/>
      <c r="C37" s="11"/>
      <c r="D37" s="17" t="str">
        <f>IF(B37&lt;&gt;"",IFERROR(VLOOKUP(B37,SignOnSheet!$D$5:$N$18,7,FALSE),"NON_LISTED"),"")</f>
        <v/>
      </c>
      <c r="E37" s="18" t="str">
        <f>IF(B37&lt;&gt;"",IFERROR(VLOOKUP(B37,SignOnSheet!$D$5:$K$18,3,FALSE),"NON_LISTED"),"")</f>
        <v/>
      </c>
      <c r="F37" s="18" t="str">
        <f>IF(B37&lt;&gt;"",IFERROR(VLOOKUP(B37,SignOnSheet!$D$5:$K$18,4,FALSE),"NON_LISTED"),"")</f>
        <v/>
      </c>
      <c r="G37" s="18" t="str">
        <f>IF(B37&lt;&gt;"",IFERROR(VLOOKUP(B37,SignOnSheet!$D$5:$K$18,5,FALSE),"NON_LISTED"),"")</f>
        <v/>
      </c>
      <c r="H37" s="18" t="str">
        <f>IF(B37&lt;&gt;"",IFERROR(VLOOKUP(B37,SignOnSheet!$D$5:$K$18,6,FALSE),"NON_LISTED"),"")</f>
        <v/>
      </c>
      <c r="I37" s="27" t="str">
        <f>IF(B37&lt;&gt;"",IFERROR(VLOOKUP(B37,SignOnSheet!$D$5:$K$18,2,FALSE),"NON_LISTED"),"")</f>
        <v/>
      </c>
      <c r="J37" s="18" t="str">
        <f t="shared" si="3"/>
        <v/>
      </c>
      <c r="K37" s="19" t="str">
        <f t="shared" si="0"/>
        <v/>
      </c>
      <c r="L37" s="19" t="str">
        <f t="shared" si="1"/>
        <v/>
      </c>
      <c r="M37" s="18" t="str">
        <f>IF(ISTEXT(C37),SignOnSheet!$U$22+1,IF(C37&lt;&gt;"",IFERROR(IF(L37&gt;0,RANK(L37,IF(L$6:L$39&gt;0,L$6:L$39,),1)-COUNTIF(L$6:L$39,"=0"),IF(L37&lt;&gt;"",SignOnSheet!$U$22+1,0)),0),""))</f>
        <v/>
      </c>
      <c r="N37" s="20" t="e">
        <f>IF(#REF!=N$5,IF(L37="",MAX($L$6:$L$39)+1,L37),"")</f>
        <v>#REF!</v>
      </c>
      <c r="O37" s="20" t="str">
        <f t="shared" si="4"/>
        <v/>
      </c>
      <c r="P37" s="20" t="str">
        <f t="shared" si="5"/>
        <v/>
      </c>
      <c r="Q37" s="20"/>
      <c r="R37" s="18"/>
      <c r="S37" s="20"/>
      <c r="T37" s="18"/>
    </row>
    <row r="38" spans="1:20" x14ac:dyDescent="0.2">
      <c r="A38" s="17" t="e">
        <f t="shared" si="2"/>
        <v>#REF!</v>
      </c>
      <c r="B38" s="11"/>
      <c r="C38" s="11"/>
      <c r="D38" s="17" t="str">
        <f>IF(B38&lt;&gt;"",IFERROR(VLOOKUP(B38,SignOnSheet!$D$5:$N$18,7,FALSE),"NON_LISTED"),"")</f>
        <v/>
      </c>
      <c r="E38" s="18" t="str">
        <f>IF(B38&lt;&gt;"",IFERROR(VLOOKUP(B38,SignOnSheet!$D$5:$K$18,3,FALSE),"NON_LISTED"),"")</f>
        <v/>
      </c>
      <c r="F38" s="18" t="str">
        <f>IF(B38&lt;&gt;"",IFERROR(VLOOKUP(B38,SignOnSheet!$D$5:$K$18,4,FALSE),"NON_LISTED"),"")</f>
        <v/>
      </c>
      <c r="G38" s="18" t="str">
        <f>IF(B38&lt;&gt;"",IFERROR(VLOOKUP(B38,SignOnSheet!$D$5:$K$18,5,FALSE),"NON_LISTED"),"")</f>
        <v/>
      </c>
      <c r="H38" s="18" t="str">
        <f>IF(B38&lt;&gt;"",IFERROR(VLOOKUP(B38,SignOnSheet!$D$5:$K$18,6,FALSE),"NON_LISTED"),"")</f>
        <v/>
      </c>
      <c r="I38" s="27" t="str">
        <f>IF(B38&lt;&gt;"",IFERROR(VLOOKUP(B38,SignOnSheet!$D$5:$K$18,2,FALSE),"NON_LISTED"),"")</f>
        <v/>
      </c>
      <c r="J38" s="18" t="str">
        <f t="shared" si="3"/>
        <v/>
      </c>
      <c r="K38" s="19" t="str">
        <f t="shared" si="0"/>
        <v/>
      </c>
      <c r="L38" s="19" t="str">
        <f t="shared" si="1"/>
        <v/>
      </c>
      <c r="M38" s="18" t="str">
        <f>IF(ISTEXT(C38),SignOnSheet!$U$22+1,IF(C38&lt;&gt;"",IFERROR(IF(L38&gt;0,RANK(L38,IF(L$6:L$39&gt;0,L$6:L$39,),1)-COUNTIF(L$6:L$39,"=0"),IF(L38&lt;&gt;"",SignOnSheet!$U$22+1,0)),0),""))</f>
        <v/>
      </c>
      <c r="N38" s="20" t="e">
        <f>IF(#REF!=N$5,IF(L38="",MAX($L$6:$L$39)+1,L38),"")</f>
        <v>#REF!</v>
      </c>
      <c r="O38" s="20" t="str">
        <f t="shared" si="4"/>
        <v/>
      </c>
      <c r="P38" s="20" t="str">
        <f t="shared" si="5"/>
        <v/>
      </c>
      <c r="Q38" s="20"/>
      <c r="R38" s="18"/>
      <c r="S38" s="20"/>
      <c r="T38" s="18"/>
    </row>
    <row r="39" spans="1:20" x14ac:dyDescent="0.2">
      <c r="A39" s="17" t="e">
        <f t="shared" si="2"/>
        <v>#REF!</v>
      </c>
      <c r="B39" s="11"/>
      <c r="C39" s="11"/>
      <c r="D39" s="17" t="str">
        <f>IF(B39&lt;&gt;"",IFERROR(VLOOKUP(B39,SignOnSheet!$D$5:$N$18,7,FALSE),"NON_LISTED"),"")</f>
        <v/>
      </c>
      <c r="E39" s="18" t="str">
        <f>IF(B39&lt;&gt;"",IFERROR(VLOOKUP(B39,SignOnSheet!$D$5:$K$18,3,FALSE),"NON_LISTED"),"")</f>
        <v/>
      </c>
      <c r="F39" s="18" t="str">
        <f>IF(B39&lt;&gt;"",IFERROR(VLOOKUP(B39,SignOnSheet!$D$5:$K$18,4,FALSE),"NON_LISTED"),"")</f>
        <v/>
      </c>
      <c r="G39" s="18" t="str">
        <f>IF(B39&lt;&gt;"",IFERROR(VLOOKUP(B39,SignOnSheet!$D$5:$K$18,5,FALSE),"NON_LISTED"),"")</f>
        <v/>
      </c>
      <c r="H39" s="18" t="str">
        <f>IF(B39&lt;&gt;"",IFERROR(VLOOKUP(B39,SignOnSheet!$D$5:$K$18,6,FALSE),"NON_LISTED"),"")</f>
        <v/>
      </c>
      <c r="I39" s="27" t="str">
        <f>IF(B39&lt;&gt;"",IFERROR(VLOOKUP(B39,SignOnSheet!$D$5:$K$18,2,FALSE),"NON_LISTED"),"")</f>
        <v/>
      </c>
      <c r="J39" s="18" t="str">
        <f t="shared" si="3"/>
        <v/>
      </c>
      <c r="K39" s="19" t="str">
        <f t="shared" si="0"/>
        <v/>
      </c>
      <c r="L39" s="19" t="str">
        <f t="shared" si="1"/>
        <v/>
      </c>
      <c r="M39" s="18" t="str">
        <f>IF(ISTEXT(C39),SignOnSheet!$U$22+1,IF(C39&lt;&gt;"",IFERROR(IF(L39&gt;0,RANK(L39,IF(L$6:L$39&gt;0,L$6:L$39,),1)-COUNTIF(L$6:L$39,"=0"),IF(L39&lt;&gt;"",SignOnSheet!$U$22+1,0)),0),""))</f>
        <v/>
      </c>
      <c r="N39" s="20" t="e">
        <f>IF(#REF!=N$5,IF(L39="",MAX($L$6:$L$39)+1,L39),"")</f>
        <v>#REF!</v>
      </c>
      <c r="O39" s="20" t="str">
        <f t="shared" si="4"/>
        <v/>
      </c>
      <c r="P39" s="20" t="str">
        <f t="shared" si="5"/>
        <v/>
      </c>
      <c r="Q39" s="20"/>
      <c r="R39" s="18"/>
      <c r="S39" s="20"/>
      <c r="T39" s="18"/>
    </row>
    <row r="40" spans="1:20" x14ac:dyDescent="0.2">
      <c r="A40" s="7"/>
      <c r="B40" s="8"/>
      <c r="C40" s="8"/>
      <c r="D40" s="7"/>
      <c r="E40" s="9"/>
      <c r="F40" s="7"/>
      <c r="G40" s="7"/>
      <c r="H40" s="7"/>
      <c r="I40" s="7"/>
      <c r="J40" s="9"/>
      <c r="K40" s="10"/>
      <c r="L40" s="10"/>
      <c r="M40" s="9"/>
      <c r="N40" s="9"/>
      <c r="O40" s="9"/>
      <c r="P40" s="9"/>
      <c r="Q40" s="9"/>
      <c r="R40" s="9"/>
    </row>
    <row r="41" spans="1:20" x14ac:dyDescent="0.2">
      <c r="A41" s="2"/>
      <c r="B41" t="s">
        <v>24</v>
      </c>
      <c r="C41" s="3"/>
      <c r="D41" s="2"/>
      <c r="E41" s="2"/>
      <c r="F41" s="3"/>
      <c r="G41" s="3"/>
      <c r="H41" s="3"/>
      <c r="I41" s="3"/>
      <c r="J41" s="4"/>
      <c r="K41" s="2"/>
      <c r="L41" s="4"/>
      <c r="M41" s="2"/>
      <c r="N41" s="2"/>
      <c r="O41" s="2"/>
      <c r="P41" s="2"/>
      <c r="Q41" s="2"/>
      <c r="R41" s="2"/>
    </row>
  </sheetData>
  <autoFilter ref="A5:M5">
    <sortState ref="A5:M55">
      <sortCondition ref="M4"/>
    </sortState>
  </autoFilter>
  <mergeCells count="1">
    <mergeCell ref="N4:T4"/>
  </mergeCells>
  <conditionalFormatting sqref="B19:B23">
    <cfRule type="duplicateValues" dxfId="65" priority="12"/>
  </conditionalFormatting>
  <conditionalFormatting sqref="B17:B18">
    <cfRule type="duplicateValues" dxfId="64" priority="11"/>
  </conditionalFormatting>
  <conditionalFormatting sqref="C6:C14">
    <cfRule type="duplicateValues" dxfId="63" priority="13"/>
  </conditionalFormatting>
  <conditionalFormatting sqref="B6:B15">
    <cfRule type="duplicateValues" dxfId="62" priority="17"/>
  </conditionalFormatting>
  <conditionalFormatting sqref="B6:B14">
    <cfRule type="duplicateValues" dxfId="61" priority="19"/>
  </conditionalFormatting>
  <conditionalFormatting sqref="B16:B17">
    <cfRule type="duplicateValues" dxfId="60" priority="20"/>
  </conditionalFormatting>
  <conditionalFormatting sqref="B6:B16">
    <cfRule type="duplicateValues" dxfId="59" priority="23"/>
  </conditionalFormatting>
  <pageMargins left="0.70866141732283472" right="0.70866141732283472" top="0.74803149606299213" bottom="0.74803149606299213" header="0.31496062992125984" footer="0.31496062992125984"/>
  <pageSetup scale="6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Y44"/>
  <sheetViews>
    <sheetView view="pageBreakPreview" topLeftCell="A2" zoomScale="85" zoomScaleSheetLayoutView="85" workbookViewId="0">
      <selection activeCell="G53" sqref="G53"/>
    </sheetView>
  </sheetViews>
  <sheetFormatPr defaultColWidth="8.85546875" defaultRowHeight="12.75" x14ac:dyDescent="0.2"/>
  <cols>
    <col min="3" max="3" width="10.42578125" customWidth="1"/>
    <col min="4" max="4" width="35.85546875" customWidth="1"/>
    <col min="5" max="5" width="20.42578125" customWidth="1"/>
    <col min="6" max="7" width="7.140625" customWidth="1"/>
    <col min="8" max="8" width="6" customWidth="1"/>
    <col min="9" max="9" width="1.28515625" customWidth="1"/>
    <col min="11" max="11" width="6" bestFit="1" customWidth="1"/>
    <col min="12" max="12" width="10" customWidth="1"/>
    <col min="13" max="13" width="11" customWidth="1"/>
    <col min="14" max="14" width="8.140625" hidden="1" customWidth="1"/>
    <col min="15" max="15" width="8" customWidth="1"/>
    <col min="16" max="16" width="8.140625" customWidth="1"/>
    <col min="17" max="17" width="3.85546875" customWidth="1"/>
    <col min="18" max="18" width="8.140625" customWidth="1"/>
    <col min="19" max="20" width="8.42578125" customWidth="1"/>
  </cols>
  <sheetData>
    <row r="1" spans="1:25" s="43" customFormat="1" ht="150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5" ht="15.75" x14ac:dyDescent="0.25">
      <c r="B2" s="14" t="s">
        <v>25</v>
      </c>
      <c r="C2" s="13">
        <v>4</v>
      </c>
      <c r="F2" s="84"/>
      <c r="G2" s="84"/>
      <c r="H2" s="84"/>
      <c r="I2" s="84"/>
      <c r="J2" s="84"/>
    </row>
    <row r="3" spans="1:25" x14ac:dyDescent="0.2">
      <c r="B3" s="41" t="s">
        <v>280</v>
      </c>
      <c r="C3" s="83" t="s">
        <v>420</v>
      </c>
      <c r="F3" s="84"/>
      <c r="G3" s="84"/>
      <c r="H3" s="84"/>
      <c r="I3" s="84"/>
      <c r="J3" s="18">
        <f>-1*(IFERROR(IF(LEFT(C3,1)&lt;&gt;"D",IFERROR(RIGHT(C3,2)+LEFT(RIGHT(C3,4),2)*60+(C3-RIGHT(C3,4))/10000*3600,""),"" ),""))</f>
        <v>-360</v>
      </c>
    </row>
    <row r="4" spans="1:25" x14ac:dyDescent="0.2">
      <c r="B4" s="41" t="s">
        <v>281</v>
      </c>
      <c r="C4">
        <v>0</v>
      </c>
      <c r="J4" s="18">
        <f>IFERROR(IF(LEFT(C4,1)&lt;&gt;"D",IFERROR(RIGHT(C4,2)+LEFT(RIGHT(C4,4),2)*60+(C4-RIGHT(C4,4))/10000*3600,""),"" ),"")</f>
        <v>0</v>
      </c>
      <c r="N4" s="128"/>
      <c r="O4" s="128"/>
      <c r="P4" s="128"/>
      <c r="Q4" s="128"/>
      <c r="R4" s="128"/>
      <c r="S4" s="128"/>
      <c r="T4" s="128"/>
    </row>
    <row r="5" spans="1:25" ht="51" x14ac:dyDescent="0.2">
      <c r="A5" s="16" t="s">
        <v>9</v>
      </c>
      <c r="B5" s="16" t="s">
        <v>0</v>
      </c>
      <c r="C5" s="16" t="s">
        <v>38</v>
      </c>
      <c r="D5" s="16" t="s">
        <v>1</v>
      </c>
      <c r="E5" s="16" t="s">
        <v>2</v>
      </c>
      <c r="F5" s="16" t="s">
        <v>32</v>
      </c>
      <c r="G5" s="16" t="s">
        <v>17</v>
      </c>
      <c r="H5" s="16" t="s">
        <v>47</v>
      </c>
      <c r="I5" s="16" t="s">
        <v>34</v>
      </c>
      <c r="J5" s="16" t="s">
        <v>5</v>
      </c>
      <c r="K5" s="16" t="s">
        <v>3</v>
      </c>
      <c r="L5" s="16" t="s">
        <v>6</v>
      </c>
      <c r="M5" s="16" t="s">
        <v>11</v>
      </c>
      <c r="N5" s="16" t="s">
        <v>23</v>
      </c>
      <c r="O5" s="16"/>
      <c r="P5" s="16"/>
      <c r="Q5" s="16"/>
      <c r="R5" s="16"/>
      <c r="S5" s="16"/>
      <c r="T5" s="16"/>
      <c r="V5">
        <v>11</v>
      </c>
      <c r="W5">
        <v>12</v>
      </c>
      <c r="X5">
        <v>13</v>
      </c>
      <c r="Y5">
        <v>14</v>
      </c>
    </row>
    <row r="6" spans="1:25" x14ac:dyDescent="0.2">
      <c r="A6" s="17">
        <v>1</v>
      </c>
      <c r="B6" s="11">
        <v>2645</v>
      </c>
      <c r="C6" s="11">
        <v>5332</v>
      </c>
      <c r="D6" s="17" t="str">
        <f>IF(B6&lt;&gt;"",IFERROR(VLOOKUP(B6,SignOnSheet!$D$5:$N$18,7,FALSE),"NON_LISTED"),"")</f>
        <v>Mike Goodyer-Kyle Boman</v>
      </c>
      <c r="E6" s="18" t="str">
        <f>IF(B6&lt;&gt;"",IFERROR(VLOOKUP(B6,SignOnSheet!$D$5:$K$18,3,FALSE),"NON_LISTED"),"")</f>
        <v>Hobie Tiger 18</v>
      </c>
      <c r="F6" s="18">
        <f>IF(B6&lt;&gt;"",IFERROR(VLOOKUP(B6,SignOnSheet!$D$5:$K$18,4,FALSE),"NON_LISTED"),"")</f>
        <v>1</v>
      </c>
      <c r="G6" s="18" t="str">
        <f>IF(B6&lt;&gt;"",IFERROR(VLOOKUP(B6,SignOnSheet!$D$5:$K$18,5,FALSE),"NON_LISTED"),"")</f>
        <v>A</v>
      </c>
      <c r="H6" s="18">
        <f>IF(B6&lt;&gt;"",IFERROR(VLOOKUP(B6,SignOnSheet!$D$5:$K$18,6,FALSE),"NON_LISTED"),"")</f>
        <v>4</v>
      </c>
      <c r="I6" s="39">
        <f>IF(B6&lt;&gt;"",IFERROR(VLOOKUP(B6,SignOnSheet!$D$5:$K$18,2,FALSE),"NON_LISTED"),"")</f>
        <v>0</v>
      </c>
      <c r="J6" s="18">
        <f>IFERROR(IF(LEFT(C6,1)&lt;&gt;"D",IFERROR(RIGHT(C6,2)+LEFT(RIGHT(C6,4),2)*60+(C6-RIGHT(C6,4))/10000*3600-IF(G6="B",$J$4,$J$3),""),"" ),"")</f>
        <v>3572</v>
      </c>
      <c r="K6" s="19">
        <f t="shared" ref="K6:K42" si="0">IF(C6&lt;&gt;"",IFERROR(IF(C6&gt;0,RANK(J6,IF(J$6:J$42&gt;0,J$6:J$42,),1)-COUNTIF(J$6:J$42,"=0"),IF(C6="",COUNT(J$6:J$42)+1,0)),0),"")</f>
        <v>1</v>
      </c>
      <c r="L6" s="19">
        <f t="shared" ref="L6:L42" si="1">IFERROR(IF(J6&lt;&gt;"",J6/F6,"")/H6,"")</f>
        <v>893</v>
      </c>
      <c r="M6" s="18">
        <f>IF(ISTEXT(C6),SignOnSheet!$U$22+1,IF(C6&lt;&gt;"",IFERROR(IF(L6&gt;0,RANK(L6,IF(L$6:L$42&gt;0,L$6:L$42,),1)-COUNTIF(L$6:L$42,"=0"),IF(L6&lt;&gt;"",SignOnSheet!$U$22+1,0)),0),""))</f>
        <v>1</v>
      </c>
      <c r="N6" s="20" t="e">
        <f>IF(#REF!=N$5,IF(L6="",MAX($L$6:$L$42)+1,L6),"")</f>
        <v>#REF!</v>
      </c>
      <c r="O6" s="20"/>
      <c r="P6" s="20"/>
      <c r="Q6" s="20"/>
      <c r="R6" s="18"/>
      <c r="S6" s="20"/>
      <c r="T6" s="18"/>
      <c r="U6" t="s">
        <v>7</v>
      </c>
    </row>
    <row r="7" spans="1:25" x14ac:dyDescent="0.2">
      <c r="A7" s="17">
        <f t="shared" ref="A7:A42" si="2">A6+1</f>
        <v>2</v>
      </c>
      <c r="B7" s="11">
        <v>2749</v>
      </c>
      <c r="C7" s="11">
        <v>5533</v>
      </c>
      <c r="D7" s="17" t="str">
        <f>IF(B7&lt;&gt;"",IFERROR(VLOOKUP(B7,SignOnSheet!$D$5:$N$18,7,FALSE),"NON_LISTED"),"")</f>
        <v>Tony Hughes-Richard Stanley</v>
      </c>
      <c r="E7" s="18" t="str">
        <f>IF(B7&lt;&gt;"",IFERROR(VLOOKUP(B7,SignOnSheet!$D$5:$K$18,3,FALSE),"NON_LISTED"),"")</f>
        <v>Hobie Tiger 18</v>
      </c>
      <c r="F7" s="18">
        <f>IF(B7&lt;&gt;"",IFERROR(VLOOKUP(B7,SignOnSheet!$D$5:$K$18,4,FALSE),"NON_LISTED"),"")</f>
        <v>1</v>
      </c>
      <c r="G7" s="18" t="str">
        <f>IF(B7&lt;&gt;"",IFERROR(VLOOKUP(B7,SignOnSheet!$D$5:$K$18,5,FALSE),"NON_LISTED"),"")</f>
        <v>A</v>
      </c>
      <c r="H7" s="18">
        <v>4</v>
      </c>
      <c r="I7" s="39">
        <f>IF(B7&lt;&gt;"",IFERROR(VLOOKUP(B7,SignOnSheet!$D$5:$K$18,2,FALSE),"NON_LISTED"),"")</f>
        <v>0</v>
      </c>
      <c r="J7" s="18">
        <f t="shared" ref="J7:J42" si="3">IFERROR(IF(LEFT(C7,1)&lt;&gt;"D",IFERROR(RIGHT(C7,2)+LEFT(RIGHT(C7,4),2)*60+(C7-RIGHT(C7,4))/10000*3600-IF(G7="B",$J$4,$J$3),""),"" ),"")</f>
        <v>3693</v>
      </c>
      <c r="K7" s="19">
        <f t="shared" si="0"/>
        <v>2</v>
      </c>
      <c r="L7" s="19">
        <f t="shared" si="1"/>
        <v>923.25</v>
      </c>
      <c r="M7" s="18">
        <f>IF(ISTEXT(C7),SignOnSheet!$U$22+1,IF(C7&lt;&gt;"",IFERROR(IF(L7&gt;0,RANK(L7,IF(L$6:L$42&gt;0,L$6:L$42,),1)-COUNTIF(L$6:L$42,"=0"),IF(L7&lt;&gt;"",SignOnSheet!$U$22+1,0)),0),""))</f>
        <v>2</v>
      </c>
      <c r="N7" s="20" t="e">
        <f>IF(#REF!=N$5,IF(L7="",MAX($L$6:$L$42)+1,L7),"")</f>
        <v>#REF!</v>
      </c>
      <c r="O7" s="20"/>
      <c r="P7" s="20"/>
      <c r="Q7" s="20"/>
      <c r="R7" s="18"/>
      <c r="S7" s="20"/>
      <c r="T7" s="18"/>
      <c r="U7" t="s">
        <v>13</v>
      </c>
    </row>
    <row r="8" spans="1:25" x14ac:dyDescent="0.2">
      <c r="A8" s="17">
        <f t="shared" si="2"/>
        <v>3</v>
      </c>
      <c r="B8" s="11">
        <v>2643</v>
      </c>
      <c r="C8" s="11">
        <v>5628</v>
      </c>
      <c r="D8" s="17" t="str">
        <f>IF(B8&lt;&gt;"",IFERROR(VLOOKUP(B8,SignOnSheet!$D$5:$N$18,7,FALSE),"NON_LISTED"),"")</f>
        <v>Paresh Patel-Matt Olivier</v>
      </c>
      <c r="E8" s="18" t="str">
        <f>IF(B8&lt;&gt;"",IFERROR(VLOOKUP(B8,SignOnSheet!$D$5:$K$18,3,FALSE),"NON_LISTED"),"")</f>
        <v>Hobie Tiger 18</v>
      </c>
      <c r="F8" s="18">
        <f>IF(B8&lt;&gt;"",IFERROR(VLOOKUP(B8,SignOnSheet!$D$5:$K$18,4,FALSE),"NON_LISTED"),"")</f>
        <v>1</v>
      </c>
      <c r="G8" s="18" t="str">
        <f>IF(B8&lt;&gt;"",IFERROR(VLOOKUP(B8,SignOnSheet!$D$5:$K$18,5,FALSE),"NON_LISTED"),"")</f>
        <v>A</v>
      </c>
      <c r="H8" s="18">
        <v>4</v>
      </c>
      <c r="I8" s="39">
        <f>IF(B8&lt;&gt;"",IFERROR(VLOOKUP(B8,SignOnSheet!$D$5:$K$18,2,FALSE),"NON_LISTED"),"")</f>
        <v>0</v>
      </c>
      <c r="J8" s="18">
        <f t="shared" si="3"/>
        <v>3748</v>
      </c>
      <c r="K8" s="19">
        <f t="shared" si="0"/>
        <v>3</v>
      </c>
      <c r="L8" s="19">
        <f t="shared" si="1"/>
        <v>937</v>
      </c>
      <c r="M8" s="18">
        <f>IF(ISTEXT(C8),SignOnSheet!$U$22+1,IF(C8&lt;&gt;"",IFERROR(IF(L8&gt;0,RANK(L8,IF(L$6:L$42&gt;0,L$6:L$42,),1)-COUNTIF(L$6:L$42,"=0"),IF(L8&lt;&gt;"",SignOnSheet!$U$22+1,0)),0),""))</f>
        <v>3</v>
      </c>
      <c r="N8" s="20" t="e">
        <f>IF(#REF!=N$5,IF(L8="",MAX($L$6:$L$42)+1,L8),"")</f>
        <v>#REF!</v>
      </c>
      <c r="O8" s="20"/>
      <c r="P8" s="20"/>
      <c r="Q8" s="20"/>
      <c r="R8" s="18"/>
      <c r="S8" s="20"/>
      <c r="T8" s="18"/>
      <c r="U8" t="s">
        <v>14</v>
      </c>
      <c r="V8" t="s">
        <v>15</v>
      </c>
    </row>
    <row r="9" spans="1:25" x14ac:dyDescent="0.2">
      <c r="A9" s="17">
        <f t="shared" si="2"/>
        <v>4</v>
      </c>
      <c r="B9" s="11">
        <v>482</v>
      </c>
      <c r="C9" s="11">
        <v>5637</v>
      </c>
      <c r="D9" s="17" t="str">
        <f>IF(B9&lt;&gt;"",IFERROR(VLOOKUP(B9,SignOnSheet!$D$5:$N$18,7,FALSE),"NON_LISTED"),"")</f>
        <v>Charles Girard-Gary Hubach</v>
      </c>
      <c r="E9" s="18" t="str">
        <f>IF(B9&lt;&gt;"",IFERROR(VLOOKUP(B9,SignOnSheet!$D$5:$K$18,3,FALSE),"NON_LISTED"),"")</f>
        <v>Hobie Tiger 18</v>
      </c>
      <c r="F9" s="18">
        <f>IF(B9&lt;&gt;"",IFERROR(VLOOKUP(B9,SignOnSheet!$D$5:$K$18,4,FALSE),"NON_LISTED"),"")</f>
        <v>1</v>
      </c>
      <c r="G9" s="18" t="str">
        <f>IF(B9&lt;&gt;"",IFERROR(VLOOKUP(B9,SignOnSheet!$D$5:$K$18,5,FALSE),"NON_LISTED"),"")</f>
        <v>A</v>
      </c>
      <c r="H9" s="18">
        <f>IF(B9&lt;&gt;"",IFERROR(VLOOKUP(B9,SignOnSheet!$D$5:$K$18,6,FALSE),"NON_LISTED"),"")</f>
        <v>4</v>
      </c>
      <c r="I9" s="39">
        <f>IF(B9&lt;&gt;"",IFERROR(VLOOKUP(B9,SignOnSheet!$D$5:$K$18,2,FALSE),"NON_LISTED"),"")</f>
        <v>0</v>
      </c>
      <c r="J9" s="18">
        <f t="shared" si="3"/>
        <v>3757</v>
      </c>
      <c r="K9" s="19">
        <f t="shared" si="0"/>
        <v>4</v>
      </c>
      <c r="L9" s="19">
        <f t="shared" si="1"/>
        <v>939.25</v>
      </c>
      <c r="M9" s="18">
        <f>IF(ISTEXT(C9),SignOnSheet!$U$22+1,IF(C9&lt;&gt;"",IFERROR(IF(L9&gt;0,RANK(L9,IF(L$6:L$42&gt;0,L$6:L$42,),1)-COUNTIF(L$6:L$42,"=0"),IF(L9&lt;&gt;"",SignOnSheet!$U$22+1,0)),0),""))</f>
        <v>4</v>
      </c>
      <c r="N9" s="20" t="e">
        <f>IF(#REF!=N$5,IF(L9="",MAX($L$6:$L$42)+1,L9),"")</f>
        <v>#REF!</v>
      </c>
      <c r="O9" s="20"/>
      <c r="P9" s="20"/>
      <c r="Q9" s="20"/>
      <c r="R9" s="18"/>
      <c r="S9" s="20"/>
      <c r="T9" s="18"/>
      <c r="U9" t="s">
        <v>16</v>
      </c>
    </row>
    <row r="10" spans="1:25" x14ac:dyDescent="0.2">
      <c r="A10" s="17">
        <f t="shared" si="2"/>
        <v>5</v>
      </c>
      <c r="B10" s="11">
        <v>2657</v>
      </c>
      <c r="C10" s="11">
        <v>5751</v>
      </c>
      <c r="D10" s="17" t="str">
        <f>IF(B10&lt;&gt;"",IFERROR(VLOOKUP(B10,SignOnSheet!$D$5:$N$18,7,FALSE),"NON_LISTED"),"")</f>
        <v>Nick Zervos-Christian Ponnotti</v>
      </c>
      <c r="E10" s="18" t="str">
        <f>IF(B10&lt;&gt;"",IFERROR(VLOOKUP(B10,SignOnSheet!$D$5:$K$18,3,FALSE),"NON_LISTED"),"")</f>
        <v>Hobie Tiger 18</v>
      </c>
      <c r="F10" s="18">
        <f>IF(B10&lt;&gt;"",IFERROR(VLOOKUP(B10,SignOnSheet!$D$5:$K$18,4,FALSE),"NON_LISTED"),"")</f>
        <v>1</v>
      </c>
      <c r="G10" s="18" t="str">
        <f>IF(B10&lt;&gt;"",IFERROR(VLOOKUP(B10,SignOnSheet!$D$5:$K$18,5,FALSE),"NON_LISTED"),"")</f>
        <v>A</v>
      </c>
      <c r="H10" s="18">
        <f>IF(B10&lt;&gt;"",IFERROR(VLOOKUP(B10,SignOnSheet!$D$5:$K$18,6,FALSE),"NON_LISTED"),"")</f>
        <v>4</v>
      </c>
      <c r="I10" s="39">
        <f>IF(B10&lt;&gt;"",IFERROR(VLOOKUP(B10,SignOnSheet!$D$5:$K$18,2,FALSE),"NON_LISTED"),"")</f>
        <v>0</v>
      </c>
      <c r="J10" s="18">
        <f t="shared" si="3"/>
        <v>3831</v>
      </c>
      <c r="K10" s="19">
        <f t="shared" si="0"/>
        <v>5</v>
      </c>
      <c r="L10" s="19">
        <f t="shared" si="1"/>
        <v>957.75</v>
      </c>
      <c r="M10" s="18">
        <f>IF(ISTEXT(C10),SignOnSheet!$U$22+1,IF(C10&lt;&gt;"",IFERROR(IF(L10&gt;0,RANK(L10,IF(L$6:L$42&gt;0,L$6:L$42,),1)-COUNTIF(L$6:L$42,"=0"),IF(L10&lt;&gt;"",SignOnSheet!$U$22+1,0)),0),""))</f>
        <v>5</v>
      </c>
      <c r="N10" s="20" t="e">
        <f>IF(#REF!=N$5,IF(L10="",MAX($L$6:$L$42)+1,L10),"")</f>
        <v>#REF!</v>
      </c>
      <c r="O10" s="20"/>
      <c r="P10" s="20"/>
      <c r="Q10" s="20"/>
      <c r="R10" s="18"/>
      <c r="S10" s="20"/>
      <c r="T10" s="18"/>
    </row>
    <row r="11" spans="1:25" x14ac:dyDescent="0.2">
      <c r="A11" s="17">
        <f t="shared" si="2"/>
        <v>6</v>
      </c>
      <c r="B11" s="11">
        <v>2742</v>
      </c>
      <c r="C11" s="11">
        <v>5904</v>
      </c>
      <c r="D11" s="17" t="str">
        <f>IF(B11&lt;&gt;"",IFERROR(VLOOKUP(B11,SignOnSheet!$D$5:$N$18,7,FALSE),"NON_LISTED"),"")</f>
        <v>Roland van de Ven-Peter Scheren</v>
      </c>
      <c r="E11" s="18" t="str">
        <f>IF(B11&lt;&gt;"",IFERROR(VLOOKUP(B11,SignOnSheet!$D$5:$K$18,3,FALSE),"NON_LISTED"),"")</f>
        <v>Hobie Tiger 18</v>
      </c>
      <c r="F11" s="18">
        <f>IF(B11&lt;&gt;"",IFERROR(VLOOKUP(B11,SignOnSheet!$D$5:$K$18,4,FALSE),"NON_LISTED"),"")</f>
        <v>1</v>
      </c>
      <c r="G11" s="18" t="str">
        <f>IF(B11&lt;&gt;"",IFERROR(VLOOKUP(B11,SignOnSheet!$D$5:$K$18,5,FALSE),"NON_LISTED"),"")</f>
        <v>A</v>
      </c>
      <c r="H11" s="18">
        <f>IF(B11&lt;&gt;"",IFERROR(VLOOKUP(B11,SignOnSheet!$D$5:$K$18,6,FALSE),"NON_LISTED"),"")</f>
        <v>4</v>
      </c>
      <c r="I11" s="39">
        <f>IF(B11&lt;&gt;"",IFERROR(VLOOKUP(B11,SignOnSheet!$D$5:$K$18,2,FALSE),"NON_LISTED"),"")</f>
        <v>0</v>
      </c>
      <c r="J11" s="18">
        <f t="shared" si="3"/>
        <v>3904</v>
      </c>
      <c r="K11" s="19">
        <f t="shared" si="0"/>
        <v>6</v>
      </c>
      <c r="L11" s="19">
        <f t="shared" si="1"/>
        <v>976</v>
      </c>
      <c r="M11" s="18">
        <f>IF(ISTEXT(C11),SignOnSheet!$U$22+1,IF(C11&lt;&gt;"",IFERROR(IF(L11&gt;0,RANK(L11,IF(L$6:L$42&gt;0,L$6:L$42,),1)-COUNTIF(L$6:L$42,"=0"),IF(L11&lt;&gt;"",SignOnSheet!$U$22+1,0)),0),""))</f>
        <v>6</v>
      </c>
      <c r="N11" s="20" t="e">
        <f>IF(#REF!=N$5,IF(L11="",MAX($L$6:$L$42)+1,L11),"")</f>
        <v>#REF!</v>
      </c>
      <c r="O11" s="20"/>
      <c r="P11" s="20"/>
      <c r="Q11" s="20"/>
      <c r="R11" s="18"/>
      <c r="S11" s="20"/>
      <c r="T11" s="18"/>
    </row>
    <row r="12" spans="1:25" x14ac:dyDescent="0.2">
      <c r="A12" s="17">
        <f t="shared" si="2"/>
        <v>7</v>
      </c>
      <c r="B12" s="11">
        <v>2751</v>
      </c>
      <c r="C12" s="11">
        <v>5938</v>
      </c>
      <c r="D12" s="17" t="str">
        <f>IF(B12&lt;&gt;"",IFERROR(VLOOKUP(B12,SignOnSheet!$D$5:$N$18,7,FALSE),"NON_LISTED"),"")</f>
        <v>Jason Reuben-Adam Lovett</v>
      </c>
      <c r="E12" s="18" t="str">
        <f>IF(B12&lt;&gt;"",IFERROR(VLOOKUP(B12,SignOnSheet!$D$5:$K$18,3,FALSE),"NON_LISTED"),"")</f>
        <v>Hobie Tiger 18</v>
      </c>
      <c r="F12" s="18">
        <f>IF(B12&lt;&gt;"",IFERROR(VLOOKUP(B12,SignOnSheet!$D$5:$K$18,4,FALSE),"NON_LISTED"),"")</f>
        <v>1</v>
      </c>
      <c r="G12" s="18" t="s">
        <v>278</v>
      </c>
      <c r="H12" s="18">
        <v>4</v>
      </c>
      <c r="I12" s="39">
        <f>IF(B12&lt;&gt;"",IFERROR(VLOOKUP(B12,SignOnSheet!$D$5:$K$18,2,FALSE),"NON_LISTED"),"")</f>
        <v>0</v>
      </c>
      <c r="J12" s="18">
        <f t="shared" si="3"/>
        <v>3938</v>
      </c>
      <c r="K12" s="19">
        <f t="shared" si="0"/>
        <v>7</v>
      </c>
      <c r="L12" s="19">
        <f t="shared" si="1"/>
        <v>984.5</v>
      </c>
      <c r="M12" s="18">
        <f>IF(ISTEXT(C12),SignOnSheet!$U$22+1,IF(C12&lt;&gt;"",IFERROR(IF(L12&gt;0,RANK(L12,IF(L$6:L$42&gt;0,L$6:L$42,),1)-COUNTIF(L$6:L$42,"=0"),IF(L12&lt;&gt;"",SignOnSheet!$U$22+1,0)),0),""))</f>
        <v>7</v>
      </c>
      <c r="N12" s="20" t="e">
        <f>IF(#REF!=N$5,IF(L12="",MAX($L$6:$L$42)+1,L12),"")</f>
        <v>#REF!</v>
      </c>
      <c r="O12" s="20"/>
      <c r="P12" s="20"/>
      <c r="Q12" s="20"/>
      <c r="R12" s="18"/>
      <c r="S12" s="20"/>
      <c r="T12" s="18"/>
    </row>
    <row r="13" spans="1:25" x14ac:dyDescent="0.2">
      <c r="A13" s="17">
        <f t="shared" si="2"/>
        <v>8</v>
      </c>
      <c r="B13" s="11">
        <v>2471</v>
      </c>
      <c r="C13" s="11">
        <v>6043</v>
      </c>
      <c r="D13" s="17" t="str">
        <f>IF(B13&lt;&gt;"",IFERROR(VLOOKUP(B13,SignOnSheet!$D$5:$N$18,7,FALSE),"NON_LISTED"),"")</f>
        <v>Mark Henderson-Shane Rumbold</v>
      </c>
      <c r="E13" s="18" t="str">
        <f>IF(B13&lt;&gt;"",IFERROR(VLOOKUP(B13,SignOnSheet!$D$5:$K$18,3,FALSE),"NON_LISTED"),"")</f>
        <v>Hobie Tiger 18</v>
      </c>
      <c r="F13" s="18">
        <f>IF(B13&lt;&gt;"",IFERROR(VLOOKUP(B13,SignOnSheet!$D$5:$K$18,4,FALSE),"NON_LISTED"),"")</f>
        <v>1</v>
      </c>
      <c r="G13" s="18" t="str">
        <f>IF(B13&lt;&gt;"",IFERROR(VLOOKUP(B13,SignOnSheet!$D$5:$K$18,5,FALSE),"NON_LISTED"),"")</f>
        <v>A</v>
      </c>
      <c r="H13" s="18">
        <f>IF(B13&lt;&gt;"",IFERROR(VLOOKUP(B13,SignOnSheet!$D$5:$K$18,6,FALSE),"NON_LISTED"),"")</f>
        <v>4</v>
      </c>
      <c r="I13" s="39">
        <f>IF(B13&lt;&gt;"",IFERROR(VLOOKUP(B13,SignOnSheet!$D$5:$K$18,2,FALSE),"NON_LISTED"),"")</f>
        <v>0</v>
      </c>
      <c r="J13" s="18">
        <f t="shared" si="3"/>
        <v>4003</v>
      </c>
      <c r="K13" s="19">
        <f t="shared" si="0"/>
        <v>8</v>
      </c>
      <c r="L13" s="19">
        <f t="shared" si="1"/>
        <v>1000.75</v>
      </c>
      <c r="M13" s="18">
        <f>IF(ISTEXT(C13),SignOnSheet!$U$22+1,IF(C13&lt;&gt;"",IFERROR(IF(L13&gt;0,RANK(L13,IF(L$6:L$42&gt;0,L$6:L$42,),1)-COUNTIF(L$6:L$42,"=0"),IF(L13&lt;&gt;"",SignOnSheet!$U$22+1,0)),0),""))</f>
        <v>8</v>
      </c>
      <c r="N13" s="20" t="e">
        <f>IF(#REF!=N$5,IF(L13="",MAX($L$6:$L$42)+1,L13),"")</f>
        <v>#REF!</v>
      </c>
      <c r="O13" s="20"/>
      <c r="P13" s="20"/>
      <c r="Q13" s="20"/>
      <c r="R13" s="18"/>
      <c r="S13" s="20"/>
      <c r="T13" s="18"/>
      <c r="V13" t="e">
        <f>(L6&gt;0)+(#REF!=$N$5)</f>
        <v>#REF!</v>
      </c>
    </row>
    <row r="14" spans="1:25" x14ac:dyDescent="0.2">
      <c r="A14" s="17">
        <f t="shared" si="2"/>
        <v>9</v>
      </c>
      <c r="B14" s="11">
        <v>1659</v>
      </c>
      <c r="C14" s="11">
        <v>6301</v>
      </c>
      <c r="D14" s="17" t="str">
        <f>IF(B14&lt;&gt;"",IFERROR(VLOOKUP(B14,SignOnSheet!$D$5:$N$18,7,FALSE),"NON_LISTED"),"")</f>
        <v>Michael Sulzer-Andreas Schmidt</v>
      </c>
      <c r="E14" s="18" t="str">
        <f>IF(B14&lt;&gt;"",IFERROR(VLOOKUP(B14,SignOnSheet!$D$5:$K$18,3,FALSE),"NON_LISTED"),"")</f>
        <v>Nacra F18 Infusion</v>
      </c>
      <c r="F14" s="18">
        <f>IF(B14&lt;&gt;"",IFERROR(VLOOKUP(B14,SignOnSheet!$D$5:$K$18,4,FALSE),"NON_LISTED"),"")</f>
        <v>1</v>
      </c>
      <c r="G14" s="18" t="str">
        <f>IF(B14&lt;&gt;"",IFERROR(VLOOKUP(B14,SignOnSheet!$D$5:$K$18,5,FALSE),"NON_LISTED"),"")</f>
        <v>A</v>
      </c>
      <c r="H14" s="18">
        <f>IF(B14&lt;&gt;"",IFERROR(VLOOKUP(B14,SignOnSheet!$D$5:$K$18,6,FALSE),"NON_LISTED"),"")</f>
        <v>4</v>
      </c>
      <c r="I14" s="39">
        <f>IF(B14&lt;&gt;"",IFERROR(VLOOKUP(B14,SignOnSheet!$D$5:$K$18,2,FALSE),"NON_LISTED"),"")</f>
        <v>0</v>
      </c>
      <c r="J14" s="18">
        <f t="shared" si="3"/>
        <v>4141</v>
      </c>
      <c r="K14" s="19">
        <f t="shared" si="0"/>
        <v>9</v>
      </c>
      <c r="L14" s="19">
        <f t="shared" si="1"/>
        <v>1035.25</v>
      </c>
      <c r="M14" s="18">
        <f>IF(ISTEXT(C14),SignOnSheet!$U$22+1,IF(C14&lt;&gt;"",IFERROR(IF(L14&gt;0,RANK(L14,IF(L$6:L$42&gt;0,L$6:L$42,),1)-COUNTIF(L$6:L$42,"=0"),IF(L14&lt;&gt;"",SignOnSheet!$U$22+1,0)),0),""))</f>
        <v>9</v>
      </c>
      <c r="N14" s="20" t="e">
        <f>IF(#REF!=N$5,IF(L14="",MAX($L$6:$L$42)+1,L14),"")</f>
        <v>#REF!</v>
      </c>
      <c r="O14" s="20"/>
      <c r="P14" s="20"/>
      <c r="Q14" s="20"/>
      <c r="R14" s="18"/>
      <c r="S14" s="20"/>
      <c r="T14" s="18"/>
    </row>
    <row r="15" spans="1:25" x14ac:dyDescent="0.2">
      <c r="A15" s="17" t="e">
        <f>#REF!+1</f>
        <v>#REF!</v>
      </c>
      <c r="B15" s="11">
        <v>2650</v>
      </c>
      <c r="C15" s="11" t="s">
        <v>438</v>
      </c>
      <c r="D15" s="17" t="str">
        <f>IF(B15&lt;&gt;"",IFERROR(VLOOKUP(B15,SignOnSheet!$D$5:$N$18,7,FALSE),"NON_LISTED"),"")</f>
        <v>Alistair Bush-Andrew Stanley</v>
      </c>
      <c r="E15" s="18" t="str">
        <f>IF(B15&lt;&gt;"",IFERROR(VLOOKUP(B15,SignOnSheet!$D$5:$K$18,3,FALSE),"NON_LISTED"),"")</f>
        <v>Hobie Tiger 18</v>
      </c>
      <c r="F15" s="18">
        <f>IF(B15&lt;&gt;"",IFERROR(VLOOKUP(B15,SignOnSheet!$D$5:$K$18,4,FALSE),"NON_LISTED"),"")</f>
        <v>1</v>
      </c>
      <c r="G15" s="18" t="str">
        <f>IF(B15&lt;&gt;"",IFERROR(VLOOKUP(B15,SignOnSheet!$D$5:$K$18,5,FALSE),"NON_LISTED"),"")</f>
        <v>A</v>
      </c>
      <c r="H15" s="18">
        <f>IF(B15&lt;&gt;"",IFERROR(VLOOKUP(B15,SignOnSheet!$D$5:$K$18,6,FALSE),"NON_LISTED"),"")</f>
        <v>4</v>
      </c>
      <c r="I15" s="39">
        <f>IF(B15&lt;&gt;"",IFERROR(VLOOKUP(B15,SignOnSheet!$D$5:$K$18,2,FALSE),"NON_LISTED"),"")</f>
        <v>0</v>
      </c>
      <c r="J15" s="18" t="str">
        <f t="shared" si="3"/>
        <v/>
      </c>
      <c r="K15" s="19">
        <f t="shared" si="0"/>
        <v>0</v>
      </c>
      <c r="L15" s="19" t="str">
        <f t="shared" si="1"/>
        <v/>
      </c>
      <c r="M15" s="18">
        <f>IF(ISTEXT(C15),SignOnSheet!$U$22+1,IF(C15&lt;&gt;"",IFERROR(IF(L15&gt;0,RANK(L15,IF(L$6:L$42&gt;0,L$6:L$42,),1)-COUNTIF(L$6:L$42,"=0"),IF(L15&lt;&gt;"",SignOnSheet!$U$22+1,0)),0),""))</f>
        <v>12</v>
      </c>
      <c r="N15" s="20" t="e">
        <f>IF(#REF!=N$5,IF(L15="",MAX($L$6:$L$42)+1,L15),"")</f>
        <v>#REF!</v>
      </c>
      <c r="O15" s="20"/>
      <c r="P15" s="20"/>
      <c r="Q15" s="20"/>
      <c r="R15" s="18"/>
      <c r="S15" s="20"/>
      <c r="T15" s="18"/>
    </row>
    <row r="16" spans="1:25" x14ac:dyDescent="0.2">
      <c r="A16" s="17" t="e">
        <f t="shared" si="2"/>
        <v>#REF!</v>
      </c>
      <c r="B16" s="11"/>
      <c r="C16" s="11"/>
      <c r="D16" s="17" t="str">
        <f>IF(B16&lt;&gt;"",IFERROR(VLOOKUP(B16,SignOnSheet!$D$5:$N$18,7,FALSE),"NON_LISTED"),"")</f>
        <v/>
      </c>
      <c r="E16" s="18" t="str">
        <f>IF(B16&lt;&gt;"",IFERROR(VLOOKUP(B16,SignOnSheet!$D$5:$K$18,3,FALSE),"NON_LISTED"),"")</f>
        <v/>
      </c>
      <c r="F16" s="18" t="str">
        <f>IF(B16&lt;&gt;"",IFERROR(VLOOKUP(B16,SignOnSheet!$D$5:$K$18,4,FALSE),"NON_LISTED"),"")</f>
        <v/>
      </c>
      <c r="G16" s="18" t="str">
        <f>IF(B16&lt;&gt;"",IFERROR(VLOOKUP(B16,SignOnSheet!$D$5:$K$18,5,FALSE),"NON_LISTED"),"")</f>
        <v/>
      </c>
      <c r="H16" s="18" t="str">
        <f>IF(B16&lt;&gt;"",IFERROR(VLOOKUP(B16,SignOnSheet!$D$5:$K$18,6,FALSE),"NON_LISTED"),"")</f>
        <v/>
      </c>
      <c r="I16" s="39" t="str">
        <f>IF(B16&lt;&gt;"",IFERROR(VLOOKUP(B16,SignOnSheet!$D$5:$K$18,2,FALSE),"NON_LISTED"),"")</f>
        <v/>
      </c>
      <c r="J16" s="18" t="str">
        <f t="shared" si="3"/>
        <v/>
      </c>
      <c r="K16" s="19" t="str">
        <f t="shared" si="0"/>
        <v/>
      </c>
      <c r="L16" s="19" t="str">
        <f t="shared" si="1"/>
        <v/>
      </c>
      <c r="M16" s="18" t="str">
        <f>IF(ISTEXT(C16),SignOnSheet!$U$22+1,IF(C16&lt;&gt;"",IFERROR(IF(L16&gt;0,RANK(L16,IF(L$6:L$42&gt;0,L$6:L$42,),1)-COUNTIF(L$6:L$42,"=0"),IF(L16&lt;&gt;"",SignOnSheet!$U$22+1,0)),0),""))</f>
        <v/>
      </c>
      <c r="N16" s="20" t="e">
        <f>IF(#REF!=N$5,IF(L16="",MAX($L$6:$L$42)+1,L16),"")</f>
        <v>#REF!</v>
      </c>
      <c r="O16" s="20"/>
      <c r="P16" s="20"/>
      <c r="Q16" s="20"/>
      <c r="R16" s="18"/>
      <c r="S16" s="20"/>
      <c r="T16" s="18"/>
    </row>
    <row r="17" spans="1:20" x14ac:dyDescent="0.2">
      <c r="A17" s="17" t="e">
        <f t="shared" si="2"/>
        <v>#REF!</v>
      </c>
      <c r="B17" s="11"/>
      <c r="C17" s="11"/>
      <c r="D17" s="17" t="str">
        <f>IF(B17&lt;&gt;"",IFERROR(VLOOKUP(B17,SignOnSheet!$D$5:$N$18,7,FALSE),"NON_LISTED"),"")</f>
        <v/>
      </c>
      <c r="E17" s="18" t="str">
        <f>IF(B17&lt;&gt;"",IFERROR(VLOOKUP(B17,SignOnSheet!$D$5:$K$18,3,FALSE),"NON_LISTED"),"")</f>
        <v/>
      </c>
      <c r="F17" s="18" t="str">
        <f>IF(B17&lt;&gt;"",IFERROR(VLOOKUP(B17,SignOnSheet!$D$5:$K$18,4,FALSE),"NON_LISTED"),"")</f>
        <v/>
      </c>
      <c r="G17" s="18" t="str">
        <f>IF(B17&lt;&gt;"",IFERROR(VLOOKUP(B17,SignOnSheet!$D$5:$K$18,5,FALSE),"NON_LISTED"),"")</f>
        <v/>
      </c>
      <c r="H17" s="18" t="str">
        <f>IF(B17&lt;&gt;"",IFERROR(VLOOKUP(B17,SignOnSheet!$D$5:$K$18,6,FALSE),"NON_LISTED"),"")</f>
        <v/>
      </c>
      <c r="I17" s="39" t="str">
        <f>IF(B17&lt;&gt;"",IFERROR(VLOOKUP(B17,SignOnSheet!$D$5:$K$18,2,FALSE),"NON_LISTED"),"")</f>
        <v/>
      </c>
      <c r="J17" s="18" t="str">
        <f t="shared" si="3"/>
        <v/>
      </c>
      <c r="K17" s="19" t="str">
        <f t="shared" si="0"/>
        <v/>
      </c>
      <c r="L17" s="19" t="str">
        <f t="shared" si="1"/>
        <v/>
      </c>
      <c r="M17" s="18" t="str">
        <f>IF(ISTEXT(C17),SignOnSheet!$U$22+1,IF(C17&lt;&gt;"",IFERROR(IF(L17&gt;0,RANK(L17,IF(L$6:L$42&gt;0,L$6:L$42,),1)-COUNTIF(L$6:L$42,"=0"),IF(L17&lt;&gt;"",SignOnSheet!$U$22+1,0)),0),""))</f>
        <v/>
      </c>
      <c r="N17" s="20" t="e">
        <f>IF(#REF!=N$5,IF(L17="",MAX($L$6:$L$42)+1,L17),"")</f>
        <v>#REF!</v>
      </c>
      <c r="O17" s="20"/>
      <c r="P17" s="20"/>
      <c r="Q17" s="20"/>
      <c r="R17" s="18"/>
      <c r="S17" s="20"/>
      <c r="T17" s="18"/>
    </row>
    <row r="18" spans="1:20" x14ac:dyDescent="0.2">
      <c r="A18" s="17" t="e">
        <f t="shared" si="2"/>
        <v>#REF!</v>
      </c>
      <c r="B18" s="11"/>
      <c r="C18" s="11"/>
      <c r="D18" s="17" t="str">
        <f>IF(B18&lt;&gt;"",IFERROR(VLOOKUP(B18,SignOnSheet!$D$5:$N$18,7,FALSE),"NON_LISTED"),"")</f>
        <v/>
      </c>
      <c r="E18" s="18" t="str">
        <f>IF(B18&lt;&gt;"",IFERROR(VLOOKUP(B18,SignOnSheet!$D$5:$K$18,3,FALSE),"NON_LISTED"),"")</f>
        <v/>
      </c>
      <c r="F18" s="18" t="str">
        <f>IF(B18&lt;&gt;"",IFERROR(VLOOKUP(B18,SignOnSheet!$D$5:$K$18,4,FALSE),"NON_LISTED"),"")</f>
        <v/>
      </c>
      <c r="G18" s="18" t="str">
        <f>IF(B18&lt;&gt;"",IFERROR(VLOOKUP(B18,SignOnSheet!$D$5:$K$18,5,FALSE),"NON_LISTED"),"")</f>
        <v/>
      </c>
      <c r="H18" s="18" t="str">
        <f>IF(B18&lt;&gt;"",IFERROR(VLOOKUP(B18,SignOnSheet!$D$5:$K$18,6,FALSE),"NON_LISTED"),"")</f>
        <v/>
      </c>
      <c r="I18" s="39" t="str">
        <f>IF(B18&lt;&gt;"",IFERROR(VLOOKUP(B18,SignOnSheet!$D$5:$K$18,2,FALSE),"NON_LISTED"),"")</f>
        <v/>
      </c>
      <c r="J18" s="18" t="str">
        <f t="shared" si="3"/>
        <v/>
      </c>
      <c r="K18" s="19" t="str">
        <f t="shared" si="0"/>
        <v/>
      </c>
      <c r="L18" s="19" t="str">
        <f t="shared" si="1"/>
        <v/>
      </c>
      <c r="M18" s="18" t="str">
        <f>IF(ISTEXT(C18),SignOnSheet!$U$22+1,IF(C18&lt;&gt;"",IFERROR(IF(L18&gt;0,RANK(L18,IF(L$6:L$42&gt;0,L$6:L$42,),1)-COUNTIF(L$6:L$42,"=0"),IF(L18&lt;&gt;"",SignOnSheet!$U$22+1,0)),0),""))</f>
        <v/>
      </c>
      <c r="N18" s="20" t="e">
        <f>IF(#REF!=N$5,IF(L18="",MAX($L$6:$L$42)+1,L18),"")</f>
        <v>#REF!</v>
      </c>
      <c r="O18" s="20"/>
      <c r="P18" s="20"/>
      <c r="Q18" s="20"/>
      <c r="R18" s="18"/>
      <c r="S18" s="20"/>
      <c r="T18" s="18"/>
    </row>
    <row r="19" spans="1:20" x14ac:dyDescent="0.2">
      <c r="A19" s="17" t="e">
        <f t="shared" si="2"/>
        <v>#REF!</v>
      </c>
      <c r="B19" s="11"/>
      <c r="C19" s="11"/>
      <c r="D19" s="17" t="str">
        <f>IF(B19&lt;&gt;"",IFERROR(VLOOKUP(B19,SignOnSheet!$D$5:$N$18,7,FALSE),"NON_LISTED"),"")</f>
        <v/>
      </c>
      <c r="E19" s="18" t="str">
        <f>IF(B19&lt;&gt;"",IFERROR(VLOOKUP(B19,SignOnSheet!$D$5:$K$18,3,FALSE),"NON_LISTED"),"")</f>
        <v/>
      </c>
      <c r="F19" s="18" t="str">
        <f>IF(B19&lt;&gt;"",IFERROR(VLOOKUP(B19,SignOnSheet!$D$5:$K$18,4,FALSE),"NON_LISTED"),"")</f>
        <v/>
      </c>
      <c r="G19" s="18" t="str">
        <f>IF(B19&lt;&gt;"",IFERROR(VLOOKUP(B19,SignOnSheet!$D$5:$K$18,5,FALSE),"NON_LISTED"),"")</f>
        <v/>
      </c>
      <c r="H19" s="18" t="str">
        <f>IF(B19&lt;&gt;"",IFERROR(VLOOKUP(B19,SignOnSheet!$D$5:$K$18,6,FALSE),"NON_LISTED"),"")</f>
        <v/>
      </c>
      <c r="I19" s="39" t="str">
        <f>IF(B19&lt;&gt;"",IFERROR(VLOOKUP(B19,SignOnSheet!$D$5:$K$18,2,FALSE),"NON_LISTED"),"")</f>
        <v/>
      </c>
      <c r="J19" s="18" t="str">
        <f t="shared" si="3"/>
        <v/>
      </c>
      <c r="K19" s="19" t="str">
        <f t="shared" si="0"/>
        <v/>
      </c>
      <c r="L19" s="19" t="str">
        <f t="shared" si="1"/>
        <v/>
      </c>
      <c r="M19" s="18" t="str">
        <f>IF(ISTEXT(C19),SignOnSheet!$U$22+1,IF(C19&lt;&gt;"",IFERROR(IF(L19&gt;0,RANK(L19,IF(L$6:L$42&gt;0,L$6:L$42,),1)-COUNTIF(L$6:L$42,"=0"),IF(L19&lt;&gt;"",SignOnSheet!$U$22+1,0)),0),""))</f>
        <v/>
      </c>
      <c r="N19" s="20" t="e">
        <f>IF(#REF!=N$5,IF(L19="",MAX($L$6:$L$42)+1,L19),"")</f>
        <v>#REF!</v>
      </c>
      <c r="O19" s="20"/>
      <c r="P19" s="20"/>
      <c r="Q19" s="20"/>
      <c r="R19" s="18"/>
      <c r="S19" s="20"/>
      <c r="T19" s="18"/>
    </row>
    <row r="20" spans="1:20" x14ac:dyDescent="0.2">
      <c r="A20" s="17" t="e">
        <f t="shared" si="2"/>
        <v>#REF!</v>
      </c>
      <c r="B20" s="11"/>
      <c r="C20" s="11"/>
      <c r="D20" s="17" t="str">
        <f>IF(B20&lt;&gt;"",IFERROR(VLOOKUP(B20,SignOnSheet!$D$5:$N$18,7,FALSE),"NON_LISTED"),"")</f>
        <v/>
      </c>
      <c r="E20" s="18" t="str">
        <f>IF(B20&lt;&gt;"",IFERROR(VLOOKUP(B20,SignOnSheet!$D$5:$K$18,3,FALSE),"NON_LISTED"),"")</f>
        <v/>
      </c>
      <c r="F20" s="18" t="str">
        <f>IF(B20&lt;&gt;"",IFERROR(VLOOKUP(B20,SignOnSheet!$D$5:$K$18,4,FALSE),"NON_LISTED"),"")</f>
        <v/>
      </c>
      <c r="G20" s="18" t="str">
        <f>IF(B20&lt;&gt;"",IFERROR(VLOOKUP(B20,SignOnSheet!$D$5:$K$18,5,FALSE),"NON_LISTED"),"")</f>
        <v/>
      </c>
      <c r="H20" s="18" t="str">
        <f>IF(B20&lt;&gt;"",IFERROR(VLOOKUP(B20,SignOnSheet!$D$5:$K$18,6,FALSE),"NON_LISTED"),"")</f>
        <v/>
      </c>
      <c r="I20" s="39" t="str">
        <f>IF(B20&lt;&gt;"",IFERROR(VLOOKUP(B20,SignOnSheet!$D$5:$K$18,2,FALSE),"NON_LISTED"),"")</f>
        <v/>
      </c>
      <c r="J20" s="18" t="str">
        <f t="shared" si="3"/>
        <v/>
      </c>
      <c r="K20" s="19" t="str">
        <f t="shared" si="0"/>
        <v/>
      </c>
      <c r="L20" s="19" t="str">
        <f t="shared" si="1"/>
        <v/>
      </c>
      <c r="M20" s="18" t="str">
        <f>IF(ISTEXT(C20),SignOnSheet!$U$22+1,IF(C20&lt;&gt;"",IFERROR(IF(L20&gt;0,RANK(L20,IF(L$6:L$42&gt;0,L$6:L$42,),1)-COUNTIF(L$6:L$42,"=0"),IF(L20&lt;&gt;"",SignOnSheet!$U$22+1,0)),0),""))</f>
        <v/>
      </c>
      <c r="N20" s="20" t="e">
        <f>IF(#REF!=N$5,IF(L20="",MAX($L$6:$L$42)+1,L20),"")</f>
        <v>#REF!</v>
      </c>
      <c r="O20" s="20"/>
      <c r="P20" s="20"/>
      <c r="Q20" s="20"/>
      <c r="R20" s="18"/>
      <c r="S20" s="20"/>
      <c r="T20" s="18"/>
    </row>
    <row r="21" spans="1:20" x14ac:dyDescent="0.2">
      <c r="A21" s="17" t="e">
        <f t="shared" si="2"/>
        <v>#REF!</v>
      </c>
      <c r="B21" s="11"/>
      <c r="C21" s="11"/>
      <c r="D21" s="17" t="str">
        <f>IF(B21&lt;&gt;"",IFERROR(VLOOKUP(B21,SignOnSheet!$D$5:$N$18,7,FALSE),"NON_LISTED"),"")</f>
        <v/>
      </c>
      <c r="E21" s="18" t="str">
        <f>IF(B21&lt;&gt;"",IFERROR(VLOOKUP(B21,SignOnSheet!$D$5:$K$18,3,FALSE),"NON_LISTED"),"")</f>
        <v/>
      </c>
      <c r="F21" s="18" t="str">
        <f>IF(B21&lt;&gt;"",IFERROR(VLOOKUP(B21,SignOnSheet!$D$5:$K$18,4,FALSE),"NON_LISTED"),"")</f>
        <v/>
      </c>
      <c r="G21" s="18" t="str">
        <f>IF(B21&lt;&gt;"",IFERROR(VLOOKUP(B21,SignOnSheet!$D$5:$K$18,5,FALSE),"NON_LISTED"),"")</f>
        <v/>
      </c>
      <c r="H21" s="18" t="str">
        <f>IF(B21&lt;&gt;"",IFERROR(VLOOKUP(B21,SignOnSheet!$D$5:$K$18,6,FALSE),"NON_LISTED"),"")</f>
        <v/>
      </c>
      <c r="I21" s="39" t="str">
        <f>IF(B21&lt;&gt;"",IFERROR(VLOOKUP(B21,SignOnSheet!$D$5:$K$18,2,FALSE),"NON_LISTED"),"")</f>
        <v/>
      </c>
      <c r="J21" s="18" t="str">
        <f t="shared" si="3"/>
        <v/>
      </c>
      <c r="K21" s="19" t="str">
        <f t="shared" si="0"/>
        <v/>
      </c>
      <c r="L21" s="19" t="str">
        <f t="shared" si="1"/>
        <v/>
      </c>
      <c r="M21" s="18" t="str">
        <f>IF(ISTEXT(C21),SignOnSheet!$U$22+1,IF(C21&lt;&gt;"",IFERROR(IF(L21&gt;0,RANK(L21,IF(L$6:L$42&gt;0,L$6:L$42,),1)-COUNTIF(L$6:L$42,"=0"),IF(L21&lt;&gt;"",SignOnSheet!$U$22+1,0)),0),""))</f>
        <v/>
      </c>
      <c r="N21" s="20" t="e">
        <f>IF(#REF!=N$5,IF(L21="",MAX($L$6:$L$42)+1,L21),"")</f>
        <v>#REF!</v>
      </c>
      <c r="O21" s="20"/>
      <c r="P21" s="20"/>
      <c r="Q21" s="20"/>
      <c r="R21" s="18"/>
      <c r="S21" s="20"/>
      <c r="T21" s="18"/>
    </row>
    <row r="22" spans="1:20" x14ac:dyDescent="0.2">
      <c r="A22" s="17" t="e">
        <f t="shared" si="2"/>
        <v>#REF!</v>
      </c>
      <c r="B22" s="11"/>
      <c r="C22" s="11"/>
      <c r="D22" s="17" t="str">
        <f>IF(B22&lt;&gt;"",IFERROR(VLOOKUP(B22,SignOnSheet!$D$5:$N$18,7,FALSE),"NON_LISTED"),"")</f>
        <v/>
      </c>
      <c r="E22" s="18" t="str">
        <f>IF(B22&lt;&gt;"",IFERROR(VLOOKUP(B22,SignOnSheet!$D$5:$K$18,3,FALSE),"NON_LISTED"),"")</f>
        <v/>
      </c>
      <c r="F22" s="18" t="str">
        <f>IF(B22&lt;&gt;"",IFERROR(VLOOKUP(B22,SignOnSheet!$D$5:$K$18,4,FALSE),"NON_LISTED"),"")</f>
        <v/>
      </c>
      <c r="G22" s="18" t="str">
        <f>IF(B22&lt;&gt;"",IFERROR(VLOOKUP(B22,SignOnSheet!$D$5:$K$18,5,FALSE),"NON_LISTED"),"")</f>
        <v/>
      </c>
      <c r="H22" s="18" t="str">
        <f>IF(B22&lt;&gt;"",IFERROR(VLOOKUP(B22,SignOnSheet!$D$5:$K$18,6,FALSE),"NON_LISTED"),"")</f>
        <v/>
      </c>
      <c r="I22" s="39" t="str">
        <f>IF(B22&lt;&gt;"",IFERROR(VLOOKUP(B22,SignOnSheet!$D$5:$K$18,2,FALSE),"NON_LISTED"),"")</f>
        <v/>
      </c>
      <c r="J22" s="18" t="str">
        <f t="shared" si="3"/>
        <v/>
      </c>
      <c r="K22" s="19" t="str">
        <f t="shared" si="0"/>
        <v/>
      </c>
      <c r="L22" s="19" t="str">
        <f t="shared" si="1"/>
        <v/>
      </c>
      <c r="M22" s="18" t="str">
        <f>IF(ISTEXT(C22),SignOnSheet!$U$22+1,IF(C22&lt;&gt;"",IFERROR(IF(L22&gt;0,RANK(L22,IF(L$6:L$42&gt;0,L$6:L$42,),1)-COUNTIF(L$6:L$42,"=0"),IF(L22&lt;&gt;"",SignOnSheet!$U$22+1,0)),0),""))</f>
        <v/>
      </c>
      <c r="N22" s="20" t="e">
        <f>IF(#REF!=N$5,IF(L22="",MAX($L$6:$L$42)+1,L22),"")</f>
        <v>#REF!</v>
      </c>
      <c r="O22" s="20" t="str">
        <f t="shared" ref="O22:O42" si="4">IFERROR(IF(L22&lt;&gt;"",L22/I22,""),"")</f>
        <v/>
      </c>
      <c r="P22" s="20" t="str">
        <f t="shared" ref="P22:P42" si="5">IF(LEFT(B23,1)="D",COUNTA($C$6:$C$42)+1,IF(C23&lt;&gt;"",IFERROR(IF(O22&gt;0,RANK(O22,IF(O$6:O$42&gt;0,O$6:O$42,),1)-COUNTIF(O$6:O$42,"=0"),IF(O22&lt;&gt;"",COUNT($C$6:$C$42)+1,0)),0),""))</f>
        <v/>
      </c>
      <c r="Q22" s="20"/>
      <c r="R22" s="18"/>
      <c r="S22" s="20"/>
      <c r="T22" s="18"/>
    </row>
    <row r="23" spans="1:20" x14ac:dyDescent="0.2">
      <c r="A23" s="17" t="e">
        <f t="shared" si="2"/>
        <v>#REF!</v>
      </c>
      <c r="B23" s="11"/>
      <c r="C23" s="11"/>
      <c r="D23" s="17" t="str">
        <f>IF(B23&lt;&gt;"",IFERROR(VLOOKUP(B23,SignOnSheet!$D$5:$N$18,7,FALSE),"NON_LISTED"),"")</f>
        <v/>
      </c>
      <c r="E23" s="18" t="str">
        <f>IF(B23&lt;&gt;"",IFERROR(VLOOKUP(B23,SignOnSheet!$D$5:$K$18,3,FALSE),"NON_LISTED"),"")</f>
        <v/>
      </c>
      <c r="F23" s="18" t="str">
        <f>IF(B23&lt;&gt;"",IFERROR(VLOOKUP(B23,SignOnSheet!$D$5:$K$18,4,FALSE),"NON_LISTED"),"")</f>
        <v/>
      </c>
      <c r="G23" s="18" t="str">
        <f>IF(B23&lt;&gt;"",IFERROR(VLOOKUP(B23,SignOnSheet!$D$5:$K$18,5,FALSE),"NON_LISTED"),"")</f>
        <v/>
      </c>
      <c r="H23" s="18" t="str">
        <f>IF(B23&lt;&gt;"",IFERROR(VLOOKUP(B23,SignOnSheet!$D$5:$K$18,6,FALSE),"NON_LISTED"),"")</f>
        <v/>
      </c>
      <c r="I23" s="39" t="str">
        <f>IF(B23&lt;&gt;"",IFERROR(VLOOKUP(B23,SignOnSheet!$D$5:$K$18,2,FALSE),"NON_LISTED"),"")</f>
        <v/>
      </c>
      <c r="J23" s="18" t="str">
        <f t="shared" si="3"/>
        <v/>
      </c>
      <c r="K23" s="19" t="str">
        <f t="shared" si="0"/>
        <v/>
      </c>
      <c r="L23" s="19" t="str">
        <f t="shared" si="1"/>
        <v/>
      </c>
      <c r="M23" s="18" t="str">
        <f>IF(ISTEXT(C23),SignOnSheet!$U$22+1,IF(C23&lt;&gt;"",IFERROR(IF(L23&gt;0,RANK(L23,IF(L$6:L$42&gt;0,L$6:L$42,),1)-COUNTIF(L$6:L$42,"=0"),IF(L23&lt;&gt;"",SignOnSheet!$U$22+1,0)),0),""))</f>
        <v/>
      </c>
      <c r="N23" s="20" t="e">
        <f>IF(#REF!=N$5,IF(L23="",MAX($L$6:$L$42)+1,L23),"")</f>
        <v>#REF!</v>
      </c>
      <c r="O23" s="20" t="str">
        <f t="shared" si="4"/>
        <v/>
      </c>
      <c r="P23" s="20" t="str">
        <f t="shared" si="5"/>
        <v/>
      </c>
      <c r="Q23" s="20"/>
      <c r="R23" s="18"/>
      <c r="S23" s="20"/>
      <c r="T23" s="18"/>
    </row>
    <row r="24" spans="1:20" x14ac:dyDescent="0.2">
      <c r="A24" s="17" t="e">
        <f t="shared" si="2"/>
        <v>#REF!</v>
      </c>
      <c r="B24" s="11"/>
      <c r="C24" s="11"/>
      <c r="D24" s="17" t="str">
        <f>IF(B24&lt;&gt;"",IFERROR(VLOOKUP(B24,SignOnSheet!$D$5:$N$18,7,FALSE),"NON_LISTED"),"")</f>
        <v/>
      </c>
      <c r="E24" s="18" t="str">
        <f>IF(B24&lt;&gt;"",IFERROR(VLOOKUP(B24,SignOnSheet!$D$5:$K$18,3,FALSE),"NON_LISTED"),"")</f>
        <v/>
      </c>
      <c r="F24" s="18" t="str">
        <f>IF(B24&lt;&gt;"",IFERROR(VLOOKUP(B24,SignOnSheet!$D$5:$K$18,4,FALSE),"NON_LISTED"),"")</f>
        <v/>
      </c>
      <c r="G24" s="18" t="str">
        <f>IF(B24&lt;&gt;"",IFERROR(VLOOKUP(B24,SignOnSheet!$D$5:$K$18,5,FALSE),"NON_LISTED"),"")</f>
        <v/>
      </c>
      <c r="H24" s="18" t="str">
        <f>IF(B24&lt;&gt;"",IFERROR(VLOOKUP(B24,SignOnSheet!$D$5:$K$18,6,FALSE),"NON_LISTED"),"")</f>
        <v/>
      </c>
      <c r="I24" s="39" t="str">
        <f>IF(B24&lt;&gt;"",IFERROR(VLOOKUP(B24,SignOnSheet!$D$5:$K$18,2,FALSE),"NON_LISTED"),"")</f>
        <v/>
      </c>
      <c r="J24" s="18" t="str">
        <f t="shared" si="3"/>
        <v/>
      </c>
      <c r="K24" s="19" t="str">
        <f t="shared" si="0"/>
        <v/>
      </c>
      <c r="L24" s="19" t="str">
        <f t="shared" si="1"/>
        <v/>
      </c>
      <c r="M24" s="18" t="str">
        <f>IF(ISTEXT(C24),SignOnSheet!$U$22+1,IF(C24&lt;&gt;"",IFERROR(IF(L24&gt;0,RANK(L24,IF(L$6:L$42&gt;0,L$6:L$42,),1)-COUNTIF(L$6:L$42,"=0"),IF(L24&lt;&gt;"",SignOnSheet!$U$22+1,0)),0),""))</f>
        <v/>
      </c>
      <c r="N24" s="20" t="e">
        <f>IF(#REF!=N$5,IF(L24="",MAX($L$6:$L$42)+1,L24),"")</f>
        <v>#REF!</v>
      </c>
      <c r="O24" s="20" t="str">
        <f t="shared" si="4"/>
        <v/>
      </c>
      <c r="P24" s="20" t="str">
        <f t="shared" si="5"/>
        <v/>
      </c>
      <c r="Q24" s="20"/>
      <c r="R24" s="18"/>
      <c r="S24" s="20"/>
      <c r="T24" s="18"/>
    </row>
    <row r="25" spans="1:20" x14ac:dyDescent="0.2">
      <c r="A25" s="17" t="e">
        <f t="shared" si="2"/>
        <v>#REF!</v>
      </c>
      <c r="B25" s="11"/>
      <c r="C25" s="11"/>
      <c r="D25" s="17" t="str">
        <f>IF(B25&lt;&gt;"",IFERROR(VLOOKUP(B25,SignOnSheet!$D$5:$N$18,7,FALSE),"NON_LISTED"),"")</f>
        <v/>
      </c>
      <c r="E25" s="18" t="str">
        <f>IF(B25&lt;&gt;"",IFERROR(VLOOKUP(B25,SignOnSheet!$D$5:$K$18,3,FALSE),"NON_LISTED"),"")</f>
        <v/>
      </c>
      <c r="F25" s="18" t="str">
        <f>IF(B25&lt;&gt;"",IFERROR(VLOOKUP(B25,SignOnSheet!$D$5:$K$18,4,FALSE),"NON_LISTED"),"")</f>
        <v/>
      </c>
      <c r="G25" s="18" t="str">
        <f>IF(B25&lt;&gt;"",IFERROR(VLOOKUP(B25,SignOnSheet!$D$5:$K$18,5,FALSE),"NON_LISTED"),"")</f>
        <v/>
      </c>
      <c r="H25" s="18" t="str">
        <f>IF(B25&lt;&gt;"",IFERROR(VLOOKUP(B25,SignOnSheet!$D$5:$K$18,6,FALSE),"NON_LISTED"),"")</f>
        <v/>
      </c>
      <c r="I25" s="39" t="str">
        <f>IF(B25&lt;&gt;"",IFERROR(VLOOKUP(B25,SignOnSheet!$D$5:$K$18,2,FALSE),"NON_LISTED"),"")</f>
        <v/>
      </c>
      <c r="J25" s="18" t="str">
        <f t="shared" si="3"/>
        <v/>
      </c>
      <c r="K25" s="19" t="str">
        <f t="shared" si="0"/>
        <v/>
      </c>
      <c r="L25" s="19" t="str">
        <f t="shared" si="1"/>
        <v/>
      </c>
      <c r="M25" s="18" t="str">
        <f>IF(ISTEXT(C25),SignOnSheet!$U$22+1,IF(C25&lt;&gt;"",IFERROR(IF(L25&gt;0,RANK(L25,IF(L$6:L$42&gt;0,L$6:L$42,),1)-COUNTIF(L$6:L$42,"=0"),IF(L25&lt;&gt;"",SignOnSheet!$U$22+1,0)),0),""))</f>
        <v/>
      </c>
      <c r="N25" s="20" t="e">
        <f>IF(#REF!=N$5,IF(L25="",MAX($L$6:$L$42)+1,L25),"")</f>
        <v>#REF!</v>
      </c>
      <c r="O25" s="20" t="str">
        <f t="shared" si="4"/>
        <v/>
      </c>
      <c r="P25" s="20" t="str">
        <f t="shared" si="5"/>
        <v/>
      </c>
      <c r="Q25" s="20"/>
      <c r="R25" s="18"/>
      <c r="S25" s="20"/>
      <c r="T25" s="18"/>
    </row>
    <row r="26" spans="1:20" x14ac:dyDescent="0.2">
      <c r="A26" s="17" t="e">
        <f t="shared" si="2"/>
        <v>#REF!</v>
      </c>
      <c r="B26" s="11"/>
      <c r="C26" s="11"/>
      <c r="D26" s="17" t="str">
        <f>IF(B26&lt;&gt;"",IFERROR(VLOOKUP(B26,SignOnSheet!$D$5:$N$18,7,FALSE),"NON_LISTED"),"")</f>
        <v/>
      </c>
      <c r="E26" s="18" t="str">
        <f>IF(B26&lt;&gt;"",IFERROR(VLOOKUP(B26,SignOnSheet!$D$5:$K$18,3,FALSE),"NON_LISTED"),"")</f>
        <v/>
      </c>
      <c r="F26" s="18" t="str">
        <f>IF(B26&lt;&gt;"",IFERROR(VLOOKUP(B26,SignOnSheet!$D$5:$K$18,4,FALSE),"NON_LISTED"),"")</f>
        <v/>
      </c>
      <c r="G26" s="18" t="str">
        <f>IF(B26&lt;&gt;"",IFERROR(VLOOKUP(B26,SignOnSheet!$D$5:$K$18,5,FALSE),"NON_LISTED"),"")</f>
        <v/>
      </c>
      <c r="H26" s="18" t="str">
        <f>IF(B26&lt;&gt;"",IFERROR(VLOOKUP(B26,SignOnSheet!$D$5:$K$18,6,FALSE),"NON_LISTED"),"")</f>
        <v/>
      </c>
      <c r="I26" s="39" t="str">
        <f>IF(B26&lt;&gt;"",IFERROR(VLOOKUP(B26,SignOnSheet!$D$5:$K$18,2,FALSE),"NON_LISTED"),"")</f>
        <v/>
      </c>
      <c r="J26" s="18" t="str">
        <f t="shared" si="3"/>
        <v/>
      </c>
      <c r="K26" s="19" t="str">
        <f t="shared" si="0"/>
        <v/>
      </c>
      <c r="L26" s="19" t="str">
        <f t="shared" si="1"/>
        <v/>
      </c>
      <c r="M26" s="18" t="str">
        <f>IF(ISTEXT(C26),SignOnSheet!$U$22+1,IF(C26&lt;&gt;"",IFERROR(IF(L26&gt;0,RANK(L26,IF(L$6:L$42&gt;0,L$6:L$42,),1)-COUNTIF(L$6:L$42,"=0"),IF(L26&lt;&gt;"",SignOnSheet!$U$22+1,0)),0),""))</f>
        <v/>
      </c>
      <c r="N26" s="20" t="e">
        <f>IF(#REF!=N$5,IF(L26="",MAX($L$6:$L$42)+1,L26),"")</f>
        <v>#REF!</v>
      </c>
      <c r="O26" s="20" t="str">
        <f t="shared" si="4"/>
        <v/>
      </c>
      <c r="P26" s="20" t="str">
        <f t="shared" si="5"/>
        <v/>
      </c>
      <c r="Q26" s="20"/>
      <c r="R26" s="18"/>
      <c r="S26" s="20"/>
      <c r="T26" s="18"/>
    </row>
    <row r="27" spans="1:20" x14ac:dyDescent="0.2">
      <c r="A27" s="17" t="e">
        <f t="shared" si="2"/>
        <v>#REF!</v>
      </c>
      <c r="B27" s="11"/>
      <c r="C27" s="11"/>
      <c r="D27" s="17" t="str">
        <f>IF(B27&lt;&gt;"",IFERROR(VLOOKUP(B27,SignOnSheet!$D$5:$N$18,7,FALSE),"NON_LISTED"),"")</f>
        <v/>
      </c>
      <c r="E27" s="18" t="str">
        <f>IF(B27&lt;&gt;"",IFERROR(VLOOKUP(B27,SignOnSheet!$D$5:$K$18,3,FALSE),"NON_LISTED"),"")</f>
        <v/>
      </c>
      <c r="F27" s="18" t="str">
        <f>IF(B27&lt;&gt;"",IFERROR(VLOOKUP(B27,SignOnSheet!$D$5:$K$18,4,FALSE),"NON_LISTED"),"")</f>
        <v/>
      </c>
      <c r="G27" s="18" t="str">
        <f>IF(B27&lt;&gt;"",IFERROR(VLOOKUP(B27,SignOnSheet!$D$5:$K$18,5,FALSE),"NON_LISTED"),"")</f>
        <v/>
      </c>
      <c r="H27" s="18" t="str">
        <f>IF(B27&lt;&gt;"",IFERROR(VLOOKUP(B27,SignOnSheet!$D$5:$K$18,6,FALSE),"NON_LISTED"),"")</f>
        <v/>
      </c>
      <c r="I27" s="27" t="str">
        <f>IF(B27&lt;&gt;"",IFERROR(VLOOKUP(B27,SignOnSheet!$D$5:$K$18,2,FALSE),"NON_LISTED"),"")</f>
        <v/>
      </c>
      <c r="J27" s="18" t="str">
        <f t="shared" si="3"/>
        <v/>
      </c>
      <c r="K27" s="19" t="str">
        <f t="shared" si="0"/>
        <v/>
      </c>
      <c r="L27" s="19" t="str">
        <f t="shared" si="1"/>
        <v/>
      </c>
      <c r="M27" s="18" t="str">
        <f>IF(ISTEXT(C27),SignOnSheet!$U$22+1,IF(C27&lt;&gt;"",IFERROR(IF(L27&gt;0,RANK(L27,IF(L$6:L$42&gt;0,L$6:L$42,),1)-COUNTIF(L$6:L$42,"=0"),IF(L27&lt;&gt;"",SignOnSheet!$U$22+1,0)),0),""))</f>
        <v/>
      </c>
      <c r="N27" s="20" t="e">
        <f>IF(#REF!=N$5,IF(L27="",MAX($L$6:$L$42)+1,L27),"")</f>
        <v>#REF!</v>
      </c>
      <c r="O27" s="20" t="str">
        <f t="shared" si="4"/>
        <v/>
      </c>
      <c r="P27" s="20" t="str">
        <f t="shared" si="5"/>
        <v/>
      </c>
      <c r="Q27" s="20"/>
      <c r="R27" s="18"/>
      <c r="S27" s="20"/>
      <c r="T27" s="18"/>
    </row>
    <row r="28" spans="1:20" x14ac:dyDescent="0.2">
      <c r="A28" s="17" t="e">
        <f t="shared" si="2"/>
        <v>#REF!</v>
      </c>
      <c r="B28" s="11"/>
      <c r="C28" s="11"/>
      <c r="D28" s="17" t="str">
        <f>IF(B28&lt;&gt;"",IFERROR(VLOOKUP(B28,SignOnSheet!$D$5:$N$18,7,FALSE),"NON_LISTED"),"")</f>
        <v/>
      </c>
      <c r="E28" s="18" t="str">
        <f>IF(B28&lt;&gt;"",IFERROR(VLOOKUP(B28,SignOnSheet!$D$5:$K$18,3,FALSE),"NON_LISTED"),"")</f>
        <v/>
      </c>
      <c r="F28" s="18" t="str">
        <f>IF(B28&lt;&gt;"",IFERROR(VLOOKUP(B28,SignOnSheet!$D$5:$K$18,4,FALSE),"NON_LISTED"),"")</f>
        <v/>
      </c>
      <c r="G28" s="18" t="str">
        <f>IF(B28&lt;&gt;"",IFERROR(VLOOKUP(B28,SignOnSheet!$D$5:$K$18,5,FALSE),"NON_LISTED"),"")</f>
        <v/>
      </c>
      <c r="H28" s="18" t="str">
        <f>IF(B28&lt;&gt;"",IFERROR(VLOOKUP(B28,SignOnSheet!$D$5:$K$18,6,FALSE),"NON_LISTED"),"")</f>
        <v/>
      </c>
      <c r="I28" s="27" t="str">
        <f>IF(B28&lt;&gt;"",IFERROR(VLOOKUP(B28,SignOnSheet!$D$5:$K$18,2,FALSE),"NON_LISTED"),"")</f>
        <v/>
      </c>
      <c r="J28" s="18" t="str">
        <f t="shared" si="3"/>
        <v/>
      </c>
      <c r="K28" s="19" t="str">
        <f t="shared" si="0"/>
        <v/>
      </c>
      <c r="L28" s="19" t="str">
        <f t="shared" si="1"/>
        <v/>
      </c>
      <c r="M28" s="18" t="str">
        <f>IF(ISTEXT(C28),SignOnSheet!$U$22+1,IF(C28&lt;&gt;"",IFERROR(IF(L28&gt;0,RANK(L28,IF(L$6:L$42&gt;0,L$6:L$42,),1)-COUNTIF(L$6:L$42,"=0"),IF(L28&lt;&gt;"",SignOnSheet!$U$22+1,0)),0),""))</f>
        <v/>
      </c>
      <c r="N28" s="20" t="e">
        <f>IF(#REF!=N$5,IF(L28="",MAX($L$6:$L$42)+1,L28),"")</f>
        <v>#REF!</v>
      </c>
      <c r="O28" s="20" t="str">
        <f t="shared" si="4"/>
        <v/>
      </c>
      <c r="P28" s="20" t="str">
        <f t="shared" si="5"/>
        <v/>
      </c>
      <c r="Q28" s="20"/>
      <c r="R28" s="18"/>
      <c r="S28" s="20"/>
      <c r="T28" s="18"/>
    </row>
    <row r="29" spans="1:20" x14ac:dyDescent="0.2">
      <c r="A29" s="17" t="e">
        <f t="shared" si="2"/>
        <v>#REF!</v>
      </c>
      <c r="B29" s="11"/>
      <c r="C29" s="11"/>
      <c r="D29" s="17" t="str">
        <f>IF(B29&lt;&gt;"",IFERROR(VLOOKUP(B29,SignOnSheet!$D$5:$N$18,7,FALSE),"NON_LISTED"),"")</f>
        <v/>
      </c>
      <c r="E29" s="18" t="str">
        <f>IF(B29&lt;&gt;"",IFERROR(VLOOKUP(B29,SignOnSheet!$D$5:$K$18,3,FALSE),"NON_LISTED"),"")</f>
        <v/>
      </c>
      <c r="F29" s="18" t="str">
        <f>IF(B29&lt;&gt;"",IFERROR(VLOOKUP(B29,SignOnSheet!$D$5:$K$18,4,FALSE),"NON_LISTED"),"")</f>
        <v/>
      </c>
      <c r="G29" s="18" t="str">
        <f>IF(B29&lt;&gt;"",IFERROR(VLOOKUP(B29,SignOnSheet!$D$5:$K$18,5,FALSE),"NON_LISTED"),"")</f>
        <v/>
      </c>
      <c r="H29" s="18" t="str">
        <f>IF(B29&lt;&gt;"",IFERROR(VLOOKUP(B29,SignOnSheet!$D$5:$K$18,6,FALSE),"NON_LISTED"),"")</f>
        <v/>
      </c>
      <c r="I29" s="27" t="str">
        <f>IF(B29&lt;&gt;"",IFERROR(VLOOKUP(B29,SignOnSheet!$D$5:$K$18,2,FALSE),"NON_LISTED"),"")</f>
        <v/>
      </c>
      <c r="J29" s="18" t="str">
        <f t="shared" si="3"/>
        <v/>
      </c>
      <c r="K29" s="19" t="str">
        <f t="shared" si="0"/>
        <v/>
      </c>
      <c r="L29" s="19" t="str">
        <f t="shared" si="1"/>
        <v/>
      </c>
      <c r="M29" s="18" t="str">
        <f>IF(ISTEXT(C29),SignOnSheet!$U$22+1,IF(C29&lt;&gt;"",IFERROR(IF(L29&gt;0,RANK(L29,IF(L$6:L$42&gt;0,L$6:L$42,),1)-COUNTIF(L$6:L$42,"=0"),IF(L29&lt;&gt;"",SignOnSheet!$U$22+1,0)),0),""))</f>
        <v/>
      </c>
      <c r="N29" s="20" t="e">
        <f>IF(#REF!=N$5,IF(L29="",MAX($L$6:$L$42)+1,L29),"")</f>
        <v>#REF!</v>
      </c>
      <c r="O29" s="20" t="str">
        <f t="shared" si="4"/>
        <v/>
      </c>
      <c r="P29" s="20" t="str">
        <f t="shared" si="5"/>
        <v/>
      </c>
      <c r="Q29" s="20"/>
      <c r="R29" s="18"/>
      <c r="S29" s="20"/>
      <c r="T29" s="18"/>
    </row>
    <row r="30" spans="1:20" x14ac:dyDescent="0.2">
      <c r="A30" s="17" t="e">
        <f t="shared" si="2"/>
        <v>#REF!</v>
      </c>
      <c r="B30" s="11"/>
      <c r="C30" s="11"/>
      <c r="D30" s="17" t="str">
        <f>IF(B30&lt;&gt;"",IFERROR(VLOOKUP(B30,SignOnSheet!$D$5:$N$18,7,FALSE),"NON_LISTED"),"")</f>
        <v/>
      </c>
      <c r="E30" s="18" t="str">
        <f>IF(B30&lt;&gt;"",IFERROR(VLOOKUP(B30,SignOnSheet!$D$5:$K$18,3,FALSE),"NON_LISTED"),"")</f>
        <v/>
      </c>
      <c r="F30" s="18" t="str">
        <f>IF(B30&lt;&gt;"",IFERROR(VLOOKUP(B30,SignOnSheet!$D$5:$K$18,4,FALSE),"NON_LISTED"),"")</f>
        <v/>
      </c>
      <c r="G30" s="18" t="str">
        <f>IF(B30&lt;&gt;"",IFERROR(VLOOKUP(B30,SignOnSheet!$D$5:$K$18,5,FALSE),"NON_LISTED"),"")</f>
        <v/>
      </c>
      <c r="H30" s="18" t="str">
        <f>IF(B30&lt;&gt;"",IFERROR(VLOOKUP(B30,SignOnSheet!$D$5:$K$18,6,FALSE),"NON_LISTED"),"")</f>
        <v/>
      </c>
      <c r="I30" s="27" t="str">
        <f>IF(B30&lt;&gt;"",IFERROR(VLOOKUP(B30,SignOnSheet!$D$5:$K$18,2,FALSE),"NON_LISTED"),"")</f>
        <v/>
      </c>
      <c r="J30" s="18" t="str">
        <f t="shared" si="3"/>
        <v/>
      </c>
      <c r="K30" s="19" t="str">
        <f t="shared" si="0"/>
        <v/>
      </c>
      <c r="L30" s="19" t="str">
        <f t="shared" si="1"/>
        <v/>
      </c>
      <c r="M30" s="18" t="str">
        <f>IF(ISTEXT(C30),SignOnSheet!$U$22+1,IF(C30&lt;&gt;"",IFERROR(IF(L30&gt;0,RANK(L30,IF(L$6:L$42&gt;0,L$6:L$42,),1)-COUNTIF(L$6:L$42,"=0"),IF(L30&lt;&gt;"",SignOnSheet!$U$22+1,0)),0),""))</f>
        <v/>
      </c>
      <c r="N30" s="20" t="e">
        <f>IF(#REF!=N$5,IF(L30="",MAX($L$6:$L$42)+1,L30),"")</f>
        <v>#REF!</v>
      </c>
      <c r="O30" s="20" t="str">
        <f t="shared" si="4"/>
        <v/>
      </c>
      <c r="P30" s="20" t="str">
        <f t="shared" si="5"/>
        <v/>
      </c>
      <c r="Q30" s="20"/>
      <c r="R30" s="18"/>
      <c r="S30" s="20"/>
      <c r="T30" s="18"/>
    </row>
    <row r="31" spans="1:20" x14ac:dyDescent="0.2">
      <c r="A31" s="17" t="e">
        <f t="shared" si="2"/>
        <v>#REF!</v>
      </c>
      <c r="B31" s="11"/>
      <c r="C31" s="11"/>
      <c r="D31" s="17" t="str">
        <f>IF(B31&lt;&gt;"",IFERROR(VLOOKUP(B31,SignOnSheet!$D$5:$N$18,7,FALSE),"NON_LISTED"),"")</f>
        <v/>
      </c>
      <c r="E31" s="18" t="str">
        <f>IF(B31&lt;&gt;"",IFERROR(VLOOKUP(B31,SignOnSheet!$D$5:$K$18,3,FALSE),"NON_LISTED"),"")</f>
        <v/>
      </c>
      <c r="F31" s="18" t="str">
        <f>IF(B31&lt;&gt;"",IFERROR(VLOOKUP(B31,SignOnSheet!$D$5:$K$18,4,FALSE),"NON_LISTED"),"")</f>
        <v/>
      </c>
      <c r="G31" s="18" t="str">
        <f>IF(B31&lt;&gt;"",IFERROR(VLOOKUP(B31,SignOnSheet!$D$5:$K$18,5,FALSE),"NON_LISTED"),"")</f>
        <v/>
      </c>
      <c r="H31" s="18" t="str">
        <f>IF(B31&lt;&gt;"",IFERROR(VLOOKUP(B31,SignOnSheet!$D$5:$K$18,6,FALSE),"NON_LISTED"),"")</f>
        <v/>
      </c>
      <c r="I31" s="27" t="str">
        <f>IF(B31&lt;&gt;"",IFERROR(VLOOKUP(B31,SignOnSheet!$D$5:$K$18,2,FALSE),"NON_LISTED"),"")</f>
        <v/>
      </c>
      <c r="J31" s="18" t="str">
        <f t="shared" si="3"/>
        <v/>
      </c>
      <c r="K31" s="19" t="str">
        <f t="shared" si="0"/>
        <v/>
      </c>
      <c r="L31" s="19" t="str">
        <f t="shared" si="1"/>
        <v/>
      </c>
      <c r="M31" s="18" t="str">
        <f>IF(ISTEXT(C31),SignOnSheet!$U$22+1,IF(C31&lt;&gt;"",IFERROR(IF(L31&gt;0,RANK(L31,IF(L$6:L$42&gt;0,L$6:L$42,),1)-COUNTIF(L$6:L$42,"=0"),IF(L31&lt;&gt;"",SignOnSheet!$U$22+1,0)),0),""))</f>
        <v/>
      </c>
      <c r="N31" s="20" t="e">
        <f>IF(#REF!=N$5,IF(L31="",MAX($L$6:$L$42)+1,L31),"")</f>
        <v>#REF!</v>
      </c>
      <c r="O31" s="20" t="str">
        <f t="shared" si="4"/>
        <v/>
      </c>
      <c r="P31" s="20" t="str">
        <f t="shared" si="5"/>
        <v/>
      </c>
      <c r="Q31" s="20"/>
      <c r="R31" s="18"/>
      <c r="S31" s="20"/>
      <c r="T31" s="18"/>
    </row>
    <row r="32" spans="1:20" x14ac:dyDescent="0.2">
      <c r="A32" s="17" t="e">
        <f t="shared" si="2"/>
        <v>#REF!</v>
      </c>
      <c r="B32" s="11"/>
      <c r="C32" s="11"/>
      <c r="D32" s="17" t="str">
        <f>IF(B32&lt;&gt;"",IFERROR(VLOOKUP(B32,SignOnSheet!$D$5:$N$18,7,FALSE),"NON_LISTED"),"")</f>
        <v/>
      </c>
      <c r="E32" s="18" t="str">
        <f>IF(B32&lt;&gt;"",IFERROR(VLOOKUP(B32,SignOnSheet!$D$5:$K$18,3,FALSE),"NON_LISTED"),"")</f>
        <v/>
      </c>
      <c r="F32" s="18" t="str">
        <f>IF(B32&lt;&gt;"",IFERROR(VLOOKUP(B32,SignOnSheet!$D$5:$K$18,4,FALSE),"NON_LISTED"),"")</f>
        <v/>
      </c>
      <c r="G32" s="18" t="str">
        <f>IF(B32&lt;&gt;"",IFERROR(VLOOKUP(B32,SignOnSheet!$D$5:$K$18,5,FALSE),"NON_LISTED"),"")</f>
        <v/>
      </c>
      <c r="H32" s="18" t="str">
        <f>IF(B32&lt;&gt;"",IFERROR(VLOOKUP(B32,SignOnSheet!$D$5:$K$18,6,FALSE),"NON_LISTED"),"")</f>
        <v/>
      </c>
      <c r="I32" s="27" t="str">
        <f>IF(B32&lt;&gt;"",IFERROR(VLOOKUP(B32,SignOnSheet!$D$5:$K$18,2,FALSE),"NON_LISTED"),"")</f>
        <v/>
      </c>
      <c r="J32" s="18" t="str">
        <f t="shared" si="3"/>
        <v/>
      </c>
      <c r="K32" s="19" t="str">
        <f t="shared" si="0"/>
        <v/>
      </c>
      <c r="L32" s="19" t="str">
        <f t="shared" si="1"/>
        <v/>
      </c>
      <c r="M32" s="18" t="str">
        <f>IF(ISTEXT(C32),SignOnSheet!$U$22+1,IF(C32&lt;&gt;"",IFERROR(IF(L32&gt;0,RANK(L32,IF(L$6:L$42&gt;0,L$6:L$42,),1)-COUNTIF(L$6:L$42,"=0"),IF(L32&lt;&gt;"",SignOnSheet!$U$22+1,0)),0),""))</f>
        <v/>
      </c>
      <c r="N32" s="20" t="e">
        <f>IF(#REF!=N$5,IF(L32="",MAX($L$6:$L$42)+1,L32),"")</f>
        <v>#REF!</v>
      </c>
      <c r="O32" s="20" t="str">
        <f t="shared" si="4"/>
        <v/>
      </c>
      <c r="P32" s="20" t="str">
        <f t="shared" si="5"/>
        <v/>
      </c>
      <c r="Q32" s="20"/>
      <c r="R32" s="18"/>
      <c r="S32" s="20"/>
      <c r="T32" s="18"/>
    </row>
    <row r="33" spans="1:20" x14ac:dyDescent="0.2">
      <c r="A33" s="17" t="e">
        <f t="shared" si="2"/>
        <v>#REF!</v>
      </c>
      <c r="B33" s="11"/>
      <c r="C33" s="11"/>
      <c r="D33" s="17" t="str">
        <f>IF(B33&lt;&gt;"",IFERROR(VLOOKUP(B33,SignOnSheet!$D$5:$N$18,7,FALSE),"NON_LISTED"),"")</f>
        <v/>
      </c>
      <c r="E33" s="18" t="str">
        <f>IF(B33&lt;&gt;"",IFERROR(VLOOKUP(B33,SignOnSheet!$D$5:$K$18,3,FALSE),"NON_LISTED"),"")</f>
        <v/>
      </c>
      <c r="F33" s="18" t="str">
        <f>IF(B33&lt;&gt;"",IFERROR(VLOOKUP(B33,SignOnSheet!$D$5:$K$18,4,FALSE),"NON_LISTED"),"")</f>
        <v/>
      </c>
      <c r="G33" s="18" t="str">
        <f>IF(B33&lt;&gt;"",IFERROR(VLOOKUP(B33,SignOnSheet!$D$5:$K$18,5,FALSE),"NON_LISTED"),"")</f>
        <v/>
      </c>
      <c r="H33" s="18" t="str">
        <f>IF(B33&lt;&gt;"",IFERROR(VLOOKUP(B33,SignOnSheet!$D$5:$K$18,6,FALSE),"NON_LISTED"),"")</f>
        <v/>
      </c>
      <c r="I33" s="27" t="str">
        <f>IF(B33&lt;&gt;"",IFERROR(VLOOKUP(B33,SignOnSheet!$D$5:$K$18,2,FALSE),"NON_LISTED"),"")</f>
        <v/>
      </c>
      <c r="J33" s="18" t="str">
        <f t="shared" si="3"/>
        <v/>
      </c>
      <c r="K33" s="19" t="str">
        <f t="shared" si="0"/>
        <v/>
      </c>
      <c r="L33" s="19" t="str">
        <f t="shared" si="1"/>
        <v/>
      </c>
      <c r="M33" s="18" t="str">
        <f>IF(ISTEXT(C33),SignOnSheet!$U$22+1,IF(C33&lt;&gt;"",IFERROR(IF(L33&gt;0,RANK(L33,IF(L$6:L$42&gt;0,L$6:L$42,),1)-COUNTIF(L$6:L$42,"=0"),IF(L33&lt;&gt;"",SignOnSheet!$U$22+1,0)),0),""))</f>
        <v/>
      </c>
      <c r="N33" s="20" t="e">
        <f>IF(#REF!=N$5,IF(L33="",MAX($L$6:$L$42)+1,L33),"")</f>
        <v>#REF!</v>
      </c>
      <c r="O33" s="20" t="str">
        <f t="shared" si="4"/>
        <v/>
      </c>
      <c r="P33" s="20" t="str">
        <f t="shared" si="5"/>
        <v/>
      </c>
      <c r="Q33" s="20"/>
      <c r="R33" s="18"/>
      <c r="S33" s="20"/>
      <c r="T33" s="18"/>
    </row>
    <row r="34" spans="1:20" x14ac:dyDescent="0.2">
      <c r="A34" s="17" t="e">
        <f t="shared" si="2"/>
        <v>#REF!</v>
      </c>
      <c r="B34" s="11"/>
      <c r="C34" s="11"/>
      <c r="D34" s="17" t="str">
        <f>IF(B34&lt;&gt;"",IFERROR(VLOOKUP(B34,SignOnSheet!$D$5:$N$18,7,FALSE),"NON_LISTED"),"")</f>
        <v/>
      </c>
      <c r="E34" s="18" t="str">
        <f>IF(B34&lt;&gt;"",IFERROR(VLOOKUP(B34,SignOnSheet!$D$5:$K$18,3,FALSE),"NON_LISTED"),"")</f>
        <v/>
      </c>
      <c r="F34" s="18" t="str">
        <f>IF(B34&lt;&gt;"",IFERROR(VLOOKUP(B34,SignOnSheet!$D$5:$K$18,4,FALSE),"NON_LISTED"),"")</f>
        <v/>
      </c>
      <c r="G34" s="18" t="str">
        <f>IF(B34&lt;&gt;"",IFERROR(VLOOKUP(B34,SignOnSheet!$D$5:$K$18,5,FALSE),"NON_LISTED"),"")</f>
        <v/>
      </c>
      <c r="H34" s="18" t="str">
        <f>IF(B34&lt;&gt;"",IFERROR(VLOOKUP(B34,SignOnSheet!$D$5:$K$18,6,FALSE),"NON_LISTED"),"")</f>
        <v/>
      </c>
      <c r="I34" s="27" t="str">
        <f>IF(B34&lt;&gt;"",IFERROR(VLOOKUP(B34,SignOnSheet!$D$5:$K$18,2,FALSE),"NON_LISTED"),"")</f>
        <v/>
      </c>
      <c r="J34" s="18" t="str">
        <f t="shared" si="3"/>
        <v/>
      </c>
      <c r="K34" s="19" t="str">
        <f t="shared" si="0"/>
        <v/>
      </c>
      <c r="L34" s="19" t="str">
        <f t="shared" si="1"/>
        <v/>
      </c>
      <c r="M34" s="18" t="str">
        <f>IF(ISTEXT(C34),SignOnSheet!$U$22+1,IF(C34&lt;&gt;"",IFERROR(IF(L34&gt;0,RANK(L34,IF(L$6:L$42&gt;0,L$6:L$42,),1)-COUNTIF(L$6:L$42,"=0"),IF(L34&lt;&gt;"",SignOnSheet!$U$22+1,0)),0),""))</f>
        <v/>
      </c>
      <c r="N34" s="20" t="e">
        <f>IF(#REF!=N$5,IF(L34="",MAX($L$6:$L$42)+1,L34),"")</f>
        <v>#REF!</v>
      </c>
      <c r="O34" s="20" t="str">
        <f t="shared" si="4"/>
        <v/>
      </c>
      <c r="P34" s="20" t="str">
        <f t="shared" si="5"/>
        <v/>
      </c>
      <c r="Q34" s="20"/>
      <c r="R34" s="18"/>
      <c r="S34" s="20"/>
      <c r="T34" s="18"/>
    </row>
    <row r="35" spans="1:20" x14ac:dyDescent="0.2">
      <c r="A35" s="17" t="e">
        <f t="shared" si="2"/>
        <v>#REF!</v>
      </c>
      <c r="B35" s="11"/>
      <c r="C35" s="11"/>
      <c r="D35" s="17" t="str">
        <f>IF(B35&lt;&gt;"",IFERROR(VLOOKUP(B35,SignOnSheet!$D$5:$N$18,7,FALSE),"NON_LISTED"),"")</f>
        <v/>
      </c>
      <c r="E35" s="18" t="str">
        <f>IF(B35&lt;&gt;"",IFERROR(VLOOKUP(B35,SignOnSheet!$D$5:$K$18,3,FALSE),"NON_LISTED"),"")</f>
        <v/>
      </c>
      <c r="F35" s="18" t="str">
        <f>IF(B35&lt;&gt;"",IFERROR(VLOOKUP(B35,SignOnSheet!$D$5:$K$18,4,FALSE),"NON_LISTED"),"")</f>
        <v/>
      </c>
      <c r="G35" s="18" t="str">
        <f>IF(B35&lt;&gt;"",IFERROR(VLOOKUP(B35,SignOnSheet!$D$5:$K$18,5,FALSE),"NON_LISTED"),"")</f>
        <v/>
      </c>
      <c r="H35" s="18" t="str">
        <f>IF(B35&lt;&gt;"",IFERROR(VLOOKUP(B35,SignOnSheet!$D$5:$K$18,6,FALSE),"NON_LISTED"),"")</f>
        <v/>
      </c>
      <c r="I35" s="27" t="str">
        <f>IF(B35&lt;&gt;"",IFERROR(VLOOKUP(B35,SignOnSheet!$D$5:$K$18,2,FALSE),"NON_LISTED"),"")</f>
        <v/>
      </c>
      <c r="J35" s="18" t="str">
        <f t="shared" si="3"/>
        <v/>
      </c>
      <c r="K35" s="19" t="str">
        <f t="shared" si="0"/>
        <v/>
      </c>
      <c r="L35" s="19" t="str">
        <f t="shared" si="1"/>
        <v/>
      </c>
      <c r="M35" s="18" t="str">
        <f>IF(ISTEXT(C35),SignOnSheet!$U$22+1,IF(C35&lt;&gt;"",IFERROR(IF(L35&gt;0,RANK(L35,IF(L$6:L$42&gt;0,L$6:L$42,),1)-COUNTIF(L$6:L$42,"=0"),IF(L35&lt;&gt;"",SignOnSheet!$U$22+1,0)),0),""))</f>
        <v/>
      </c>
      <c r="N35" s="20" t="e">
        <f>IF(#REF!=N$5,IF(L35="",MAX($L$6:$L$42)+1,L35),"")</f>
        <v>#REF!</v>
      </c>
      <c r="O35" s="20" t="str">
        <f t="shared" si="4"/>
        <v/>
      </c>
      <c r="P35" s="20" t="str">
        <f t="shared" si="5"/>
        <v/>
      </c>
      <c r="Q35" s="20"/>
      <c r="R35" s="18"/>
      <c r="S35" s="20"/>
      <c r="T35" s="18"/>
    </row>
    <row r="36" spans="1:20" x14ac:dyDescent="0.2">
      <c r="A36" s="17" t="e">
        <f t="shared" si="2"/>
        <v>#REF!</v>
      </c>
      <c r="B36" s="11"/>
      <c r="C36" s="11"/>
      <c r="D36" s="17" t="str">
        <f>IF(B36&lt;&gt;"",IFERROR(VLOOKUP(B36,SignOnSheet!$D$5:$N$18,7,FALSE),"NON_LISTED"),"")</f>
        <v/>
      </c>
      <c r="E36" s="18" t="str">
        <f>IF(B36&lt;&gt;"",IFERROR(VLOOKUP(B36,SignOnSheet!$D$5:$K$18,3,FALSE),"NON_LISTED"),"")</f>
        <v/>
      </c>
      <c r="F36" s="18" t="str">
        <f>IF(B36&lt;&gt;"",IFERROR(VLOOKUP(B36,SignOnSheet!$D$5:$K$18,4,FALSE),"NON_LISTED"),"")</f>
        <v/>
      </c>
      <c r="G36" s="18" t="str">
        <f>IF(B36&lt;&gt;"",IFERROR(VLOOKUP(B36,SignOnSheet!$D$5:$K$18,5,FALSE),"NON_LISTED"),"")</f>
        <v/>
      </c>
      <c r="H36" s="18" t="str">
        <f>IF(B36&lt;&gt;"",IFERROR(VLOOKUP(B36,SignOnSheet!$D$5:$K$18,6,FALSE),"NON_LISTED"),"")</f>
        <v/>
      </c>
      <c r="I36" s="27" t="str">
        <f>IF(B36&lt;&gt;"",IFERROR(VLOOKUP(B36,SignOnSheet!$D$5:$K$18,2,FALSE),"NON_LISTED"),"")</f>
        <v/>
      </c>
      <c r="J36" s="18" t="str">
        <f t="shared" si="3"/>
        <v/>
      </c>
      <c r="K36" s="19" t="str">
        <f t="shared" si="0"/>
        <v/>
      </c>
      <c r="L36" s="19" t="str">
        <f t="shared" si="1"/>
        <v/>
      </c>
      <c r="M36" s="18" t="str">
        <f>IF(ISTEXT(C36),SignOnSheet!$U$22+1,IF(C36&lt;&gt;"",IFERROR(IF(L36&gt;0,RANK(L36,IF(L$6:L$42&gt;0,L$6:L$42,),1)-COUNTIF(L$6:L$42,"=0"),IF(L36&lt;&gt;"",SignOnSheet!$U$22+1,0)),0),""))</f>
        <v/>
      </c>
      <c r="N36" s="20" t="e">
        <f>IF(#REF!=N$5,IF(L36="",MAX($L$6:$L$42)+1,L36),"")</f>
        <v>#REF!</v>
      </c>
      <c r="O36" s="20" t="str">
        <f t="shared" si="4"/>
        <v/>
      </c>
      <c r="P36" s="20" t="str">
        <f t="shared" si="5"/>
        <v/>
      </c>
      <c r="Q36" s="20"/>
      <c r="R36" s="18"/>
      <c r="S36" s="20"/>
      <c r="T36" s="18"/>
    </row>
    <row r="37" spans="1:20" x14ac:dyDescent="0.2">
      <c r="A37" s="17" t="e">
        <f t="shared" si="2"/>
        <v>#REF!</v>
      </c>
      <c r="B37" s="11"/>
      <c r="C37" s="11"/>
      <c r="D37" s="17" t="str">
        <f>IF(B37&lt;&gt;"",IFERROR(VLOOKUP(B37,SignOnSheet!$D$5:$N$18,7,FALSE),"NON_LISTED"),"")</f>
        <v/>
      </c>
      <c r="E37" s="18" t="str">
        <f>IF(B37&lt;&gt;"",IFERROR(VLOOKUP(B37,SignOnSheet!$D$5:$K$18,3,FALSE),"NON_LISTED"),"")</f>
        <v/>
      </c>
      <c r="F37" s="18" t="str">
        <f>IF(B37&lt;&gt;"",IFERROR(VLOOKUP(B37,SignOnSheet!$D$5:$K$18,4,FALSE),"NON_LISTED"),"")</f>
        <v/>
      </c>
      <c r="G37" s="18" t="str">
        <f>IF(B37&lt;&gt;"",IFERROR(VLOOKUP(B37,SignOnSheet!$D$5:$K$18,5,FALSE),"NON_LISTED"),"")</f>
        <v/>
      </c>
      <c r="H37" s="18" t="str">
        <f>IF(B37&lt;&gt;"",IFERROR(VLOOKUP(B37,SignOnSheet!$D$5:$K$18,6,FALSE),"NON_LISTED"),"")</f>
        <v/>
      </c>
      <c r="I37" s="27" t="str">
        <f>IF(B37&lt;&gt;"",IFERROR(VLOOKUP(B37,SignOnSheet!$D$5:$K$18,2,FALSE),"NON_LISTED"),"")</f>
        <v/>
      </c>
      <c r="J37" s="18" t="str">
        <f t="shared" si="3"/>
        <v/>
      </c>
      <c r="K37" s="19" t="str">
        <f t="shared" si="0"/>
        <v/>
      </c>
      <c r="L37" s="19" t="str">
        <f t="shared" si="1"/>
        <v/>
      </c>
      <c r="M37" s="18" t="str">
        <f>IF(ISTEXT(C37),SignOnSheet!$U$22+1,IF(C37&lt;&gt;"",IFERROR(IF(L37&gt;0,RANK(L37,IF(L$6:L$42&gt;0,L$6:L$42,),1)-COUNTIF(L$6:L$42,"=0"),IF(L37&lt;&gt;"",SignOnSheet!$U$22+1,0)),0),""))</f>
        <v/>
      </c>
      <c r="N37" s="20" t="e">
        <f>IF(#REF!=N$5,IF(L37="",MAX($L$6:$L$42)+1,L37),"")</f>
        <v>#REF!</v>
      </c>
      <c r="O37" s="20" t="str">
        <f t="shared" si="4"/>
        <v/>
      </c>
      <c r="P37" s="20" t="str">
        <f t="shared" si="5"/>
        <v/>
      </c>
      <c r="Q37" s="20"/>
      <c r="R37" s="18"/>
      <c r="S37" s="20"/>
      <c r="T37" s="18"/>
    </row>
    <row r="38" spans="1:20" x14ac:dyDescent="0.2">
      <c r="A38" s="17" t="e">
        <f t="shared" si="2"/>
        <v>#REF!</v>
      </c>
      <c r="B38" s="11"/>
      <c r="C38" s="11"/>
      <c r="D38" s="17" t="str">
        <f>IF(B38&lt;&gt;"",IFERROR(VLOOKUP(B38,SignOnSheet!$D$5:$N$18,7,FALSE),"NON_LISTED"),"")</f>
        <v/>
      </c>
      <c r="E38" s="18" t="str">
        <f>IF(B38&lt;&gt;"",IFERROR(VLOOKUP(B38,SignOnSheet!$D$5:$K$18,3,FALSE),"NON_LISTED"),"")</f>
        <v/>
      </c>
      <c r="F38" s="18" t="str">
        <f>IF(B38&lt;&gt;"",IFERROR(VLOOKUP(B38,SignOnSheet!$D$5:$K$18,4,FALSE),"NON_LISTED"),"")</f>
        <v/>
      </c>
      <c r="G38" s="18" t="str">
        <f>IF(B38&lt;&gt;"",IFERROR(VLOOKUP(B38,SignOnSheet!$D$5:$K$18,5,FALSE),"NON_LISTED"),"")</f>
        <v/>
      </c>
      <c r="H38" s="18" t="str">
        <f>IF(B38&lt;&gt;"",IFERROR(VLOOKUP(B38,SignOnSheet!$D$5:$K$18,6,FALSE),"NON_LISTED"),"")</f>
        <v/>
      </c>
      <c r="I38" s="27" t="str">
        <f>IF(B38&lt;&gt;"",IFERROR(VLOOKUP(B38,SignOnSheet!$D$5:$K$18,2,FALSE),"NON_LISTED"),"")</f>
        <v/>
      </c>
      <c r="J38" s="18" t="str">
        <f t="shared" si="3"/>
        <v/>
      </c>
      <c r="K38" s="19" t="str">
        <f t="shared" si="0"/>
        <v/>
      </c>
      <c r="L38" s="19" t="str">
        <f t="shared" si="1"/>
        <v/>
      </c>
      <c r="M38" s="18" t="str">
        <f>IF(ISTEXT(C38),SignOnSheet!$U$22+1,IF(C38&lt;&gt;"",IFERROR(IF(L38&gt;0,RANK(L38,IF(L$6:L$42&gt;0,L$6:L$42,),1)-COUNTIF(L$6:L$42,"=0"),IF(L38&lt;&gt;"",SignOnSheet!$U$22+1,0)),0),""))</f>
        <v/>
      </c>
      <c r="N38" s="20" t="e">
        <f>IF(#REF!=N$5,IF(L38="",MAX($L$6:$L$42)+1,L38),"")</f>
        <v>#REF!</v>
      </c>
      <c r="O38" s="20" t="str">
        <f t="shared" si="4"/>
        <v/>
      </c>
      <c r="P38" s="20" t="str">
        <f t="shared" si="5"/>
        <v/>
      </c>
      <c r="Q38" s="20"/>
      <c r="R38" s="18"/>
      <c r="S38" s="20"/>
      <c r="T38" s="18"/>
    </row>
    <row r="39" spans="1:20" x14ac:dyDescent="0.2">
      <c r="A39" s="17" t="e">
        <f t="shared" si="2"/>
        <v>#REF!</v>
      </c>
      <c r="B39" s="11"/>
      <c r="C39" s="11"/>
      <c r="D39" s="17" t="str">
        <f>IF(B39&lt;&gt;"",IFERROR(VLOOKUP(B39,SignOnSheet!$D$5:$N$18,7,FALSE),"NON_LISTED"),"")</f>
        <v/>
      </c>
      <c r="E39" s="18" t="str">
        <f>IF(B39&lt;&gt;"",IFERROR(VLOOKUP(B39,SignOnSheet!$D$5:$K$18,3,FALSE),"NON_LISTED"),"")</f>
        <v/>
      </c>
      <c r="F39" s="18" t="str">
        <f>IF(B39&lt;&gt;"",IFERROR(VLOOKUP(B39,SignOnSheet!$D$5:$K$18,4,FALSE),"NON_LISTED"),"")</f>
        <v/>
      </c>
      <c r="G39" s="18" t="str">
        <f>IF(B39&lt;&gt;"",IFERROR(VLOOKUP(B39,SignOnSheet!$D$5:$K$18,5,FALSE),"NON_LISTED"),"")</f>
        <v/>
      </c>
      <c r="H39" s="18" t="str">
        <f>IF(B39&lt;&gt;"",IFERROR(VLOOKUP(B39,SignOnSheet!$D$5:$K$18,6,FALSE),"NON_LISTED"),"")</f>
        <v/>
      </c>
      <c r="I39" s="27" t="str">
        <f>IF(B39&lt;&gt;"",IFERROR(VLOOKUP(B39,SignOnSheet!$D$5:$K$18,2,FALSE),"NON_LISTED"),"")</f>
        <v/>
      </c>
      <c r="J39" s="18" t="str">
        <f t="shared" si="3"/>
        <v/>
      </c>
      <c r="K39" s="19" t="str">
        <f t="shared" si="0"/>
        <v/>
      </c>
      <c r="L39" s="19" t="str">
        <f t="shared" si="1"/>
        <v/>
      </c>
      <c r="M39" s="18" t="str">
        <f>IF(ISTEXT(C39),SignOnSheet!$U$22+1,IF(C39&lt;&gt;"",IFERROR(IF(L39&gt;0,RANK(L39,IF(L$6:L$42&gt;0,L$6:L$42,),1)-COUNTIF(L$6:L$42,"=0"),IF(L39&lt;&gt;"",SignOnSheet!$U$22+1,0)),0),""))</f>
        <v/>
      </c>
      <c r="N39" s="20" t="e">
        <f>IF(#REF!=N$5,IF(L39="",MAX($L$6:$L$42)+1,L39),"")</f>
        <v>#REF!</v>
      </c>
      <c r="O39" s="20" t="str">
        <f t="shared" si="4"/>
        <v/>
      </c>
      <c r="P39" s="20" t="str">
        <f t="shared" si="5"/>
        <v/>
      </c>
      <c r="Q39" s="20"/>
      <c r="R39" s="18"/>
      <c r="S39" s="20"/>
      <c r="T39" s="18"/>
    </row>
    <row r="40" spans="1:20" x14ac:dyDescent="0.2">
      <c r="A40" s="17" t="e">
        <f t="shared" si="2"/>
        <v>#REF!</v>
      </c>
      <c r="B40" s="11"/>
      <c r="C40" s="11"/>
      <c r="D40" s="17" t="str">
        <f>IF(B40&lt;&gt;"",IFERROR(VLOOKUP(B40,SignOnSheet!$D$5:$N$18,7,FALSE),"NON_LISTED"),"")</f>
        <v/>
      </c>
      <c r="E40" s="18" t="str">
        <f>IF(B40&lt;&gt;"",IFERROR(VLOOKUP(B40,SignOnSheet!$D$5:$K$18,3,FALSE),"NON_LISTED"),"")</f>
        <v/>
      </c>
      <c r="F40" s="18" t="str">
        <f>IF(B40&lt;&gt;"",IFERROR(VLOOKUP(B40,SignOnSheet!$D$5:$K$18,4,FALSE),"NON_LISTED"),"")</f>
        <v/>
      </c>
      <c r="G40" s="18" t="str">
        <f>IF(B40&lt;&gt;"",IFERROR(VLOOKUP(B40,SignOnSheet!$D$5:$K$18,5,FALSE),"NON_LISTED"),"")</f>
        <v/>
      </c>
      <c r="H40" s="18" t="str">
        <f>IF(B40&lt;&gt;"",IFERROR(VLOOKUP(B40,SignOnSheet!$D$5:$K$18,6,FALSE),"NON_LISTED"),"")</f>
        <v/>
      </c>
      <c r="I40" s="27" t="str">
        <f>IF(B40&lt;&gt;"",IFERROR(VLOOKUP(B40,SignOnSheet!$D$5:$K$18,2,FALSE),"NON_LISTED"),"")</f>
        <v/>
      </c>
      <c r="J40" s="18" t="str">
        <f t="shared" si="3"/>
        <v/>
      </c>
      <c r="K40" s="19" t="str">
        <f t="shared" si="0"/>
        <v/>
      </c>
      <c r="L40" s="19" t="str">
        <f t="shared" si="1"/>
        <v/>
      </c>
      <c r="M40" s="18" t="str">
        <f>IF(ISTEXT(C40),SignOnSheet!$U$22+1,IF(C40&lt;&gt;"",IFERROR(IF(L40&gt;0,RANK(L40,IF(L$6:L$42&gt;0,L$6:L$42,),1)-COUNTIF(L$6:L$42,"=0"),IF(L40&lt;&gt;"",SignOnSheet!$U$22+1,0)),0),""))</f>
        <v/>
      </c>
      <c r="N40" s="20" t="e">
        <f>IF(#REF!=N$5,IF(L40="",MAX($L$6:$L$42)+1,L40),"")</f>
        <v>#REF!</v>
      </c>
      <c r="O40" s="20" t="str">
        <f t="shared" si="4"/>
        <v/>
      </c>
      <c r="P40" s="20" t="str">
        <f t="shared" si="5"/>
        <v/>
      </c>
      <c r="Q40" s="20"/>
      <c r="R40" s="18"/>
      <c r="S40" s="20"/>
      <c r="T40" s="18"/>
    </row>
    <row r="41" spans="1:20" x14ac:dyDescent="0.2">
      <c r="A41" s="17" t="e">
        <f t="shared" si="2"/>
        <v>#REF!</v>
      </c>
      <c r="B41" s="11"/>
      <c r="C41" s="11"/>
      <c r="D41" s="17" t="str">
        <f>IF(B41&lt;&gt;"",IFERROR(VLOOKUP(B41,SignOnSheet!$D$5:$N$18,7,FALSE),"NON_LISTED"),"")</f>
        <v/>
      </c>
      <c r="E41" s="18" t="str">
        <f>IF(B41&lt;&gt;"",IFERROR(VLOOKUP(B41,SignOnSheet!$D$5:$K$18,3,FALSE),"NON_LISTED"),"")</f>
        <v/>
      </c>
      <c r="F41" s="18" t="str">
        <f>IF(B41&lt;&gt;"",IFERROR(VLOOKUP(B41,SignOnSheet!$D$5:$K$18,4,FALSE),"NON_LISTED"),"")</f>
        <v/>
      </c>
      <c r="G41" s="18" t="str">
        <f>IF(B41&lt;&gt;"",IFERROR(VLOOKUP(B41,SignOnSheet!$D$5:$K$18,5,FALSE),"NON_LISTED"),"")</f>
        <v/>
      </c>
      <c r="H41" s="18" t="str">
        <f>IF(B41&lt;&gt;"",IFERROR(VLOOKUP(B41,SignOnSheet!$D$5:$K$18,6,FALSE),"NON_LISTED"),"")</f>
        <v/>
      </c>
      <c r="I41" s="27" t="str">
        <f>IF(B41&lt;&gt;"",IFERROR(VLOOKUP(B41,SignOnSheet!$D$5:$K$18,2,FALSE),"NON_LISTED"),"")</f>
        <v/>
      </c>
      <c r="J41" s="18" t="str">
        <f t="shared" si="3"/>
        <v/>
      </c>
      <c r="K41" s="19" t="str">
        <f t="shared" si="0"/>
        <v/>
      </c>
      <c r="L41" s="19" t="str">
        <f t="shared" si="1"/>
        <v/>
      </c>
      <c r="M41" s="18" t="str">
        <f>IF(ISTEXT(C41),SignOnSheet!$U$22+1,IF(C41&lt;&gt;"",IFERROR(IF(L41&gt;0,RANK(L41,IF(L$6:L$42&gt;0,L$6:L$42,),1)-COUNTIF(L$6:L$42,"=0"),IF(L41&lt;&gt;"",SignOnSheet!$U$22+1,0)),0),""))</f>
        <v/>
      </c>
      <c r="N41" s="20" t="e">
        <f>IF(#REF!=N$5,IF(L41="",MAX($L$6:$L$42)+1,L41),"")</f>
        <v>#REF!</v>
      </c>
      <c r="O41" s="20" t="str">
        <f t="shared" si="4"/>
        <v/>
      </c>
      <c r="P41" s="20" t="str">
        <f t="shared" si="5"/>
        <v/>
      </c>
      <c r="Q41" s="20"/>
      <c r="R41" s="18"/>
      <c r="S41" s="20"/>
      <c r="T41" s="18"/>
    </row>
    <row r="42" spans="1:20" x14ac:dyDescent="0.2">
      <c r="A42" s="17" t="e">
        <f t="shared" si="2"/>
        <v>#REF!</v>
      </c>
      <c r="B42" s="11"/>
      <c r="C42" s="11"/>
      <c r="D42" s="17" t="str">
        <f>IF(B42&lt;&gt;"",IFERROR(VLOOKUP(B42,SignOnSheet!$D$5:$N$18,7,FALSE),"NON_LISTED"),"")</f>
        <v/>
      </c>
      <c r="E42" s="18" t="str">
        <f>IF(B42&lt;&gt;"",IFERROR(VLOOKUP(B42,SignOnSheet!$D$5:$K$18,3,FALSE),"NON_LISTED"),"")</f>
        <v/>
      </c>
      <c r="F42" s="18" t="str">
        <f>IF(B42&lt;&gt;"",IFERROR(VLOOKUP(B42,SignOnSheet!$D$5:$K$18,4,FALSE),"NON_LISTED"),"")</f>
        <v/>
      </c>
      <c r="G42" s="18" t="str">
        <f>IF(B42&lt;&gt;"",IFERROR(VLOOKUP(B42,SignOnSheet!$D$5:$K$18,5,FALSE),"NON_LISTED"),"")</f>
        <v/>
      </c>
      <c r="H42" s="18" t="str">
        <f>IF(B42&lt;&gt;"",IFERROR(VLOOKUP(B42,SignOnSheet!$D$5:$K$18,6,FALSE),"NON_LISTED"),"")</f>
        <v/>
      </c>
      <c r="I42" s="27" t="str">
        <f>IF(B42&lt;&gt;"",IFERROR(VLOOKUP(B42,SignOnSheet!$D$5:$K$18,2,FALSE),"NON_LISTED"),"")</f>
        <v/>
      </c>
      <c r="J42" s="18" t="str">
        <f t="shared" si="3"/>
        <v/>
      </c>
      <c r="K42" s="19" t="str">
        <f t="shared" si="0"/>
        <v/>
      </c>
      <c r="L42" s="19" t="str">
        <f t="shared" si="1"/>
        <v/>
      </c>
      <c r="M42" s="18" t="str">
        <f>IF(ISTEXT(C42),SignOnSheet!$U$22+1,IF(C42&lt;&gt;"",IFERROR(IF(L42&gt;0,RANK(L42,IF(L$6:L$42&gt;0,L$6:L$42,),1)-COUNTIF(L$6:L$42,"=0"),IF(L42&lt;&gt;"",SignOnSheet!$U$22+1,0)),0),""))</f>
        <v/>
      </c>
      <c r="N42" s="20" t="e">
        <f>IF(#REF!=N$5,IF(L42="",MAX($L$6:$L$42)+1,L42),"")</f>
        <v>#REF!</v>
      </c>
      <c r="O42" s="20" t="str">
        <f t="shared" si="4"/>
        <v/>
      </c>
      <c r="P42" s="20" t="str">
        <f t="shared" si="5"/>
        <v/>
      </c>
      <c r="Q42" s="20"/>
      <c r="R42" s="18"/>
      <c r="S42" s="20"/>
      <c r="T42" s="18"/>
    </row>
    <row r="43" spans="1:20" x14ac:dyDescent="0.2">
      <c r="A43" s="7"/>
      <c r="B43" s="8"/>
      <c r="C43" s="8"/>
      <c r="D43" s="7"/>
      <c r="E43" s="9"/>
      <c r="F43" s="7"/>
      <c r="G43" s="7"/>
      <c r="H43" s="7"/>
      <c r="I43" s="7"/>
      <c r="J43" s="9"/>
      <c r="K43" s="10"/>
      <c r="L43" s="10"/>
      <c r="M43" s="9"/>
      <c r="N43" s="9"/>
      <c r="O43" s="9"/>
      <c r="P43" s="9"/>
      <c r="Q43" s="9"/>
      <c r="R43" s="9"/>
    </row>
    <row r="44" spans="1:20" x14ac:dyDescent="0.2">
      <c r="A44" s="2"/>
      <c r="B44" t="s">
        <v>24</v>
      </c>
      <c r="C44" s="3"/>
      <c r="D44" s="2"/>
      <c r="E44" s="2"/>
      <c r="F44" s="3"/>
      <c r="G44" s="3"/>
      <c r="H44" s="3"/>
      <c r="I44" s="3"/>
      <c r="J44" s="4"/>
      <c r="K44" s="2"/>
      <c r="L44" s="4"/>
      <c r="M44" s="2"/>
      <c r="N44" s="2"/>
      <c r="O44" s="2"/>
      <c r="P44" s="2"/>
      <c r="Q44" s="2"/>
      <c r="R44" s="2"/>
    </row>
  </sheetData>
  <autoFilter ref="A5:M5">
    <sortState ref="A5:M55">
      <sortCondition ref="M4"/>
    </sortState>
  </autoFilter>
  <mergeCells count="1">
    <mergeCell ref="N4:T4"/>
  </mergeCells>
  <conditionalFormatting sqref="B22:B26">
    <cfRule type="duplicateValues" dxfId="58" priority="6"/>
  </conditionalFormatting>
  <conditionalFormatting sqref="B20:B21">
    <cfRule type="duplicateValues" dxfId="57" priority="5"/>
  </conditionalFormatting>
  <conditionalFormatting sqref="C6:C14">
    <cfRule type="duplicateValues" dxfId="56" priority="7"/>
  </conditionalFormatting>
  <conditionalFormatting sqref="B6:B19">
    <cfRule type="duplicateValues" dxfId="55" priority="8"/>
  </conditionalFormatting>
  <conditionalFormatting sqref="B6:B14">
    <cfRule type="duplicateValues" dxfId="54" priority="11"/>
  </conditionalFormatting>
  <pageMargins left="0.70866141732283472" right="0.70866141732283472" top="0.74803149606299213" bottom="0.74803149606299213" header="0.31496062992125984" footer="0.31496062992125984"/>
  <pageSetup scale="64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Y58"/>
  <sheetViews>
    <sheetView view="pageBreakPreview" topLeftCell="A2" zoomScale="85" zoomScaleSheetLayoutView="85" workbookViewId="0">
      <selection activeCell="X32" sqref="X32"/>
    </sheetView>
  </sheetViews>
  <sheetFormatPr defaultColWidth="8.85546875" defaultRowHeight="12.75" x14ac:dyDescent="0.2"/>
  <cols>
    <col min="3" max="3" width="10.42578125" customWidth="1"/>
    <col min="4" max="4" width="35.85546875" customWidth="1"/>
    <col min="5" max="5" width="10.85546875" customWidth="1"/>
    <col min="6" max="7" width="7.140625" customWidth="1"/>
    <col min="8" max="8" width="6" customWidth="1"/>
    <col min="9" max="9" width="1.28515625" customWidth="1"/>
    <col min="11" max="11" width="6" bestFit="1" customWidth="1"/>
    <col min="12" max="12" width="10" customWidth="1"/>
    <col min="13" max="13" width="11" customWidth="1"/>
    <col min="14" max="14" width="8.140625" hidden="1" customWidth="1"/>
    <col min="15" max="15" width="8" customWidth="1"/>
    <col min="16" max="16" width="8.140625" customWidth="1"/>
    <col min="17" max="17" width="3.85546875" customWidth="1"/>
    <col min="18" max="18" width="8.140625" customWidth="1"/>
    <col min="19" max="20" width="8.42578125" customWidth="1"/>
  </cols>
  <sheetData>
    <row r="1" spans="1:25" s="43" customFormat="1" ht="150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5" ht="15.75" x14ac:dyDescent="0.25">
      <c r="B2" s="14" t="s">
        <v>25</v>
      </c>
      <c r="C2" s="13">
        <v>5</v>
      </c>
      <c r="F2" s="84"/>
      <c r="G2" s="84"/>
      <c r="H2" s="84"/>
      <c r="I2" s="84"/>
      <c r="J2" s="84"/>
    </row>
    <row r="3" spans="1:25" x14ac:dyDescent="0.2">
      <c r="B3" s="41" t="s">
        <v>280</v>
      </c>
      <c r="C3" s="83" t="s">
        <v>420</v>
      </c>
      <c r="F3" s="84"/>
      <c r="G3" s="84"/>
      <c r="H3" s="84"/>
      <c r="I3" s="84"/>
      <c r="J3" s="18">
        <f>-1*(IFERROR(IF(LEFT(C3,1)&lt;&gt;"D",IFERROR(RIGHT(C3,2)+LEFT(RIGHT(C3,4),2)*60+(C3-RIGHT(C3,4))/10000*3600,""),"" ),""))</f>
        <v>-360</v>
      </c>
    </row>
    <row r="4" spans="1:25" x14ac:dyDescent="0.2">
      <c r="B4" s="41" t="s">
        <v>281</v>
      </c>
      <c r="C4">
        <v>0</v>
      </c>
      <c r="J4" s="18">
        <f>IFERROR(IF(LEFT(C4,1)&lt;&gt;"D",IFERROR(RIGHT(C4,2)+LEFT(RIGHT(C4,4),2)*60+(C4-RIGHT(C4,4))/10000*3600,""),"" ),"")</f>
        <v>0</v>
      </c>
      <c r="N4" s="128"/>
      <c r="O4" s="128"/>
      <c r="P4" s="128"/>
      <c r="Q4" s="128"/>
      <c r="R4" s="128"/>
      <c r="S4" s="128"/>
      <c r="T4" s="128"/>
    </row>
    <row r="5" spans="1:25" ht="51" x14ac:dyDescent="0.2">
      <c r="A5" s="16" t="s">
        <v>9</v>
      </c>
      <c r="B5" s="16" t="s">
        <v>0</v>
      </c>
      <c r="C5" s="16" t="s">
        <v>38</v>
      </c>
      <c r="D5" s="16" t="s">
        <v>1</v>
      </c>
      <c r="E5" s="16" t="s">
        <v>2</v>
      </c>
      <c r="F5" s="16" t="s">
        <v>32</v>
      </c>
      <c r="G5" s="16" t="s">
        <v>17</v>
      </c>
      <c r="H5" s="16" t="s">
        <v>47</v>
      </c>
      <c r="I5" s="16" t="s">
        <v>34</v>
      </c>
      <c r="J5" s="16" t="s">
        <v>5</v>
      </c>
      <c r="K5" s="16" t="s">
        <v>3</v>
      </c>
      <c r="L5" s="16" t="s">
        <v>6</v>
      </c>
      <c r="M5" s="16" t="s">
        <v>11</v>
      </c>
      <c r="N5" s="16" t="s">
        <v>23</v>
      </c>
      <c r="O5" s="16"/>
      <c r="P5" s="16"/>
      <c r="Q5" s="16"/>
      <c r="R5" s="16"/>
      <c r="S5" s="16"/>
      <c r="T5" s="16"/>
      <c r="V5">
        <v>11</v>
      </c>
      <c r="W5">
        <v>12</v>
      </c>
      <c r="X5">
        <v>13</v>
      </c>
      <c r="Y5">
        <v>14</v>
      </c>
    </row>
    <row r="6" spans="1:25" x14ac:dyDescent="0.2">
      <c r="A6" s="17">
        <v>1</v>
      </c>
      <c r="B6" s="11">
        <v>482</v>
      </c>
      <c r="C6" s="11">
        <v>4139</v>
      </c>
      <c r="D6" s="17" t="str">
        <f>IF(B6&lt;&gt;"",IFERROR(VLOOKUP(B6,SignOnSheet!$D$5:$N$18,7,FALSE),"NON_LISTED"),"")</f>
        <v>Charles Girard-Gary Hubach</v>
      </c>
      <c r="E6" s="18" t="str">
        <f>IF(B6&lt;&gt;"",IFERROR(VLOOKUP(B6,SignOnSheet!$D$5:$K$18,3,FALSE),"NON_LISTED"),"")</f>
        <v>Hobie Tiger 18</v>
      </c>
      <c r="F6" s="18">
        <f>IF(B6&lt;&gt;"",IFERROR(VLOOKUP(B6,SignOnSheet!$D$5:$K$18,4,FALSE),"NON_LISTED"),"")</f>
        <v>1</v>
      </c>
      <c r="G6" s="18" t="str">
        <f>IF(B6&lt;&gt;"",IFERROR(VLOOKUP(B6,SignOnSheet!$D$5:$K$18,5,FALSE),"NON_LISTED"),"")</f>
        <v>A</v>
      </c>
      <c r="H6" s="18">
        <f>IF(B6&lt;&gt;"",IFERROR(VLOOKUP(B6,SignOnSheet!$D$5:$K$18,6,FALSE),"NON_LISTED"),"")</f>
        <v>4</v>
      </c>
      <c r="I6" s="39">
        <f>IF(B6&lt;&gt;"",IFERROR(VLOOKUP(B6,SignOnSheet!$D$5:$K$18,2,FALSE),"NON_LISTED"),"")</f>
        <v>0</v>
      </c>
      <c r="J6" s="18">
        <f>IFERROR(IF(LEFT(C6,1)&lt;&gt;"D",IFERROR(RIGHT(C6,2)+LEFT(RIGHT(C6,4),2)*60+(C6-RIGHT(C6,4))/10000*3600-IF(G6="B",$J$4,$J$3),""),"" ),"")</f>
        <v>2859</v>
      </c>
      <c r="K6" s="19">
        <f t="shared" ref="K6:K56" si="0">IF(C6&lt;&gt;"",IFERROR(IF(C6&gt;0,RANK(J6,IF(J$6:J$56&gt;0,J$6:J$56,),1)-COUNTIF(J$6:J$56,"=0"),IF(C6="",COUNT(J$6:J$56)+1,0)),0),"")</f>
        <v>1</v>
      </c>
      <c r="L6" s="19">
        <f t="shared" ref="L6:L56" si="1">IFERROR(IF(J6&lt;&gt;"",J6/F6,"")/H6,"")</f>
        <v>714.75</v>
      </c>
      <c r="M6" s="18">
        <f>IF(ISTEXT(C6),SignOnSheet!$U$22+1,IF(C6&lt;&gt;"",IFERROR(IF(L6&gt;0,RANK(L6,IF(L$6:L$56&gt;0,L$6:L$56,),1)-COUNTIF(L$6:L$56,"=0"),IF(L6&lt;&gt;"",SignOnSheet!$U$22+1,0)),0),""))</f>
        <v>1</v>
      </c>
      <c r="N6" s="20" t="e">
        <f>IF(#REF!=N$5,IF(L6="",MAX($L$6:$L$56)+1,L6),"")</f>
        <v>#REF!</v>
      </c>
      <c r="O6" s="20"/>
      <c r="P6" s="20"/>
      <c r="Q6" s="20"/>
      <c r="R6" s="18"/>
      <c r="S6" s="20"/>
      <c r="T6" s="18"/>
      <c r="U6" t="s">
        <v>7</v>
      </c>
    </row>
    <row r="7" spans="1:25" x14ac:dyDescent="0.2">
      <c r="A7" s="17">
        <f t="shared" ref="A7:A56" si="2">A6+1</f>
        <v>2</v>
      </c>
      <c r="B7" s="11">
        <v>2650</v>
      </c>
      <c r="C7" s="11">
        <v>4158</v>
      </c>
      <c r="D7" s="17" t="str">
        <f>IF(B7&lt;&gt;"",IFERROR(VLOOKUP(B7,SignOnSheet!$D$5:$N$18,7,FALSE),"NON_LISTED"),"")</f>
        <v>Alistair Bush-Andrew Stanley</v>
      </c>
      <c r="E7" s="18" t="str">
        <f>IF(B7&lt;&gt;"",IFERROR(VLOOKUP(B7,SignOnSheet!$D$5:$K$18,3,FALSE),"NON_LISTED"),"")</f>
        <v>Hobie Tiger 18</v>
      </c>
      <c r="F7" s="18">
        <f>IF(B7&lt;&gt;"",IFERROR(VLOOKUP(B7,SignOnSheet!$D$5:$K$18,4,FALSE),"NON_LISTED"),"")</f>
        <v>1</v>
      </c>
      <c r="G7" s="18" t="str">
        <f>IF(B7&lt;&gt;"",IFERROR(VLOOKUP(B7,SignOnSheet!$D$5:$K$18,5,FALSE),"NON_LISTED"),"")</f>
        <v>A</v>
      </c>
      <c r="H7" s="18">
        <f>IF(B7&lt;&gt;"",IFERROR(VLOOKUP(B7,SignOnSheet!$D$5:$K$18,6,FALSE),"NON_LISTED"),"")</f>
        <v>4</v>
      </c>
      <c r="I7" s="39">
        <f>IF(B7&lt;&gt;"",IFERROR(VLOOKUP(B7,SignOnSheet!$D$5:$K$18,2,FALSE),"NON_LISTED"),"")</f>
        <v>0</v>
      </c>
      <c r="J7" s="18">
        <f t="shared" ref="J7:J56" si="3">IFERROR(IF(LEFT(C7,1)&lt;&gt;"D",IFERROR(RIGHT(C7,2)+LEFT(RIGHT(C7,4),2)*60+(C7-RIGHT(C7,4))/10000*3600-IF(G7="B",$J$4,$J$3),""),"" ),"")</f>
        <v>2878</v>
      </c>
      <c r="K7" s="19">
        <f t="shared" si="0"/>
        <v>2</v>
      </c>
      <c r="L7" s="19">
        <f t="shared" si="1"/>
        <v>719.5</v>
      </c>
      <c r="M7" s="18">
        <f>IF(ISTEXT(C7),SignOnSheet!$U$22+1,IF(C7&lt;&gt;"",IFERROR(IF(L7&gt;0,RANK(L7,IF(L$6:L$56&gt;0,L$6:L$56,),1)-COUNTIF(L$6:L$56,"=0"),IF(L7&lt;&gt;"",SignOnSheet!$U$22+1,0)),0),""))</f>
        <v>2</v>
      </c>
      <c r="N7" s="20" t="e">
        <f>IF(#REF!=N$5,IF(L7="",MAX($L$6:$L$56)+1,L7),"")</f>
        <v>#REF!</v>
      </c>
      <c r="O7" s="20"/>
      <c r="P7" s="20"/>
      <c r="Q7" s="20"/>
      <c r="R7" s="18"/>
      <c r="S7" s="20"/>
      <c r="T7" s="18"/>
      <c r="U7" t="s">
        <v>13</v>
      </c>
    </row>
    <row r="8" spans="1:25" x14ac:dyDescent="0.2">
      <c r="A8" s="17">
        <f t="shared" si="2"/>
        <v>3</v>
      </c>
      <c r="B8" s="11">
        <v>2645</v>
      </c>
      <c r="C8" s="11">
        <v>4221</v>
      </c>
      <c r="D8" s="17" t="str">
        <f>IF(B8&lt;&gt;"",IFERROR(VLOOKUP(B8,SignOnSheet!$D$5:$N$18,7,FALSE),"NON_LISTED"),"")</f>
        <v>Mike Goodyer-Kyle Boman</v>
      </c>
      <c r="E8" s="18" t="str">
        <f>IF(B8&lt;&gt;"",IFERROR(VLOOKUP(B8,SignOnSheet!$D$5:$K$18,3,FALSE),"NON_LISTED"),"")</f>
        <v>Hobie Tiger 18</v>
      </c>
      <c r="F8" s="18">
        <f>IF(B8&lt;&gt;"",IFERROR(VLOOKUP(B8,SignOnSheet!$D$5:$K$18,4,FALSE),"NON_LISTED"),"")</f>
        <v>1</v>
      </c>
      <c r="G8" s="18" t="str">
        <f>IF(B8&lt;&gt;"",IFERROR(VLOOKUP(B8,SignOnSheet!$D$5:$K$18,5,FALSE),"NON_LISTED"),"")</f>
        <v>A</v>
      </c>
      <c r="H8" s="18">
        <f>IF(B8&lt;&gt;"",IFERROR(VLOOKUP(B8,SignOnSheet!$D$5:$K$18,6,FALSE),"NON_LISTED"),"")</f>
        <v>4</v>
      </c>
      <c r="I8" s="39">
        <f>IF(B8&lt;&gt;"",IFERROR(VLOOKUP(B8,SignOnSheet!$D$5:$K$18,2,FALSE),"NON_LISTED"),"")</f>
        <v>0</v>
      </c>
      <c r="J8" s="18">
        <f t="shared" si="3"/>
        <v>2901</v>
      </c>
      <c r="K8" s="19">
        <f t="shared" si="0"/>
        <v>3</v>
      </c>
      <c r="L8" s="19">
        <f t="shared" si="1"/>
        <v>725.25</v>
      </c>
      <c r="M8" s="18">
        <f>IF(ISTEXT(C8),SignOnSheet!$U$22+1,IF(C8&lt;&gt;"",IFERROR(IF(L8&gt;0,RANK(L8,IF(L$6:L$56&gt;0,L$6:L$56,),1)-COUNTIF(L$6:L$56,"=0"),IF(L8&lt;&gt;"",SignOnSheet!$U$22+1,0)),0),""))</f>
        <v>3</v>
      </c>
      <c r="N8" s="20" t="e">
        <f>IF(#REF!=N$5,IF(L8="",MAX($L$6:$L$56)+1,L8),"")</f>
        <v>#REF!</v>
      </c>
      <c r="O8" s="20"/>
      <c r="P8" s="20"/>
      <c r="Q8" s="20"/>
      <c r="R8" s="18"/>
      <c r="S8" s="20"/>
      <c r="T8" s="18"/>
      <c r="U8" t="s">
        <v>14</v>
      </c>
      <c r="V8" t="s">
        <v>15</v>
      </c>
    </row>
    <row r="9" spans="1:25" x14ac:dyDescent="0.2">
      <c r="A9" s="17">
        <f t="shared" si="2"/>
        <v>4</v>
      </c>
      <c r="B9" s="11">
        <v>2643</v>
      </c>
      <c r="C9" s="11">
        <v>4347</v>
      </c>
      <c r="D9" s="17" t="str">
        <f>IF(B9&lt;&gt;"",IFERROR(VLOOKUP(B9,SignOnSheet!$D$5:$N$18,7,FALSE),"NON_LISTED"),"")</f>
        <v>Paresh Patel-Matt Olivier</v>
      </c>
      <c r="E9" s="18" t="str">
        <f>IF(B9&lt;&gt;"",IFERROR(VLOOKUP(B9,SignOnSheet!$D$5:$K$18,3,FALSE),"NON_LISTED"),"")</f>
        <v>Hobie Tiger 18</v>
      </c>
      <c r="F9" s="18">
        <f>IF(B9&lt;&gt;"",IFERROR(VLOOKUP(B9,SignOnSheet!$D$5:$K$18,4,FALSE),"NON_LISTED"),"")</f>
        <v>1</v>
      </c>
      <c r="G9" s="18" t="str">
        <f>IF(B9&lt;&gt;"",IFERROR(VLOOKUP(B9,SignOnSheet!$D$5:$K$18,5,FALSE),"NON_LISTED"),"")</f>
        <v>A</v>
      </c>
      <c r="H9" s="18">
        <f>IF(B9&lt;&gt;"",IFERROR(VLOOKUP(B9,SignOnSheet!$D$5:$K$18,6,FALSE),"NON_LISTED"),"")</f>
        <v>4</v>
      </c>
      <c r="I9" s="39">
        <f>IF(B9&lt;&gt;"",IFERROR(VLOOKUP(B9,SignOnSheet!$D$5:$K$18,2,FALSE),"NON_LISTED"),"")</f>
        <v>0</v>
      </c>
      <c r="J9" s="18">
        <f t="shared" si="3"/>
        <v>2987</v>
      </c>
      <c r="K9" s="19">
        <f t="shared" si="0"/>
        <v>4</v>
      </c>
      <c r="L9" s="19">
        <f t="shared" si="1"/>
        <v>746.75</v>
      </c>
      <c r="M9" s="18">
        <f>IF(ISTEXT(C9),SignOnSheet!$U$22+1,IF(C9&lt;&gt;"",IFERROR(IF(L9&gt;0,RANK(L9,IF(L$6:L$56&gt;0,L$6:L$56,),1)-COUNTIF(L$6:L$56,"=0"),IF(L9&lt;&gt;"",SignOnSheet!$U$22+1,0)),0),""))</f>
        <v>4</v>
      </c>
      <c r="N9" s="20" t="e">
        <f>IF(#REF!=N$5,IF(L9="",MAX($L$6:$L$56)+1,L9),"")</f>
        <v>#REF!</v>
      </c>
      <c r="O9" s="20"/>
      <c r="P9" s="20"/>
      <c r="Q9" s="20"/>
      <c r="R9" s="18"/>
      <c r="S9" s="20"/>
      <c r="T9" s="18"/>
      <c r="U9" t="s">
        <v>16</v>
      </c>
    </row>
    <row r="10" spans="1:25" x14ac:dyDescent="0.2">
      <c r="A10" s="17">
        <f t="shared" si="2"/>
        <v>5</v>
      </c>
      <c r="B10" s="11">
        <v>2742</v>
      </c>
      <c r="C10" s="11">
        <v>4423</v>
      </c>
      <c r="D10" s="17" t="str">
        <f>IF(B10&lt;&gt;"",IFERROR(VLOOKUP(B10,SignOnSheet!$D$5:$N$18,7,FALSE),"NON_LISTED"),"")</f>
        <v>Roland van de Ven-Peter Scheren</v>
      </c>
      <c r="E10" s="18" t="str">
        <f>IF(B10&lt;&gt;"",IFERROR(VLOOKUP(B10,SignOnSheet!$D$5:$K$18,3,FALSE),"NON_LISTED"),"")</f>
        <v>Hobie Tiger 18</v>
      </c>
      <c r="F10" s="18">
        <f>IF(B10&lt;&gt;"",IFERROR(VLOOKUP(B10,SignOnSheet!$D$5:$K$18,4,FALSE),"NON_LISTED"),"")</f>
        <v>1</v>
      </c>
      <c r="G10" s="18" t="str">
        <f>IF(B10&lt;&gt;"",IFERROR(VLOOKUP(B10,SignOnSheet!$D$5:$K$18,5,FALSE),"NON_LISTED"),"")</f>
        <v>A</v>
      </c>
      <c r="H10" s="18">
        <f>IF(B10&lt;&gt;"",IFERROR(VLOOKUP(B10,SignOnSheet!$D$5:$K$18,6,FALSE),"NON_LISTED"),"")</f>
        <v>4</v>
      </c>
      <c r="I10" s="39">
        <f>IF(B10&lt;&gt;"",IFERROR(VLOOKUP(B10,SignOnSheet!$D$5:$K$18,2,FALSE),"NON_LISTED"),"")</f>
        <v>0</v>
      </c>
      <c r="J10" s="18">
        <f t="shared" si="3"/>
        <v>3023</v>
      </c>
      <c r="K10" s="19">
        <f t="shared" si="0"/>
        <v>5</v>
      </c>
      <c r="L10" s="19">
        <f t="shared" si="1"/>
        <v>755.75</v>
      </c>
      <c r="M10" s="18">
        <f>IF(ISTEXT(C10),SignOnSheet!$U$22+1,IF(C10&lt;&gt;"",IFERROR(IF(L10&gt;0,RANK(L10,IF(L$6:L$56&gt;0,L$6:L$56,),1)-COUNTIF(L$6:L$56,"=0"),IF(L10&lt;&gt;"",SignOnSheet!$U$22+1,0)),0),""))</f>
        <v>5</v>
      </c>
      <c r="N10" s="20" t="e">
        <f>IF(#REF!=N$5,IF(L10="",MAX($L$6:$L$56)+1,L10),"")</f>
        <v>#REF!</v>
      </c>
      <c r="O10" s="20"/>
      <c r="P10" s="20"/>
      <c r="Q10" s="20"/>
      <c r="R10" s="18"/>
      <c r="S10" s="20"/>
      <c r="T10" s="18"/>
    </row>
    <row r="11" spans="1:25" x14ac:dyDescent="0.2">
      <c r="A11" s="17">
        <f t="shared" si="2"/>
        <v>6</v>
      </c>
      <c r="B11" s="11">
        <v>1659</v>
      </c>
      <c r="C11" s="11">
        <v>4439</v>
      </c>
      <c r="D11" s="17" t="str">
        <f>IF(B11&lt;&gt;"",IFERROR(VLOOKUP(B11,SignOnSheet!$D$5:$N$18,7,FALSE),"NON_LISTED"),"")</f>
        <v>Michael Sulzer-Andreas Schmidt</v>
      </c>
      <c r="E11" s="18" t="str">
        <f>IF(B11&lt;&gt;"",IFERROR(VLOOKUP(B11,SignOnSheet!$D$5:$K$18,3,FALSE),"NON_LISTED"),"")</f>
        <v>Nacra F18 Infusion</v>
      </c>
      <c r="F11" s="18">
        <f>IF(B11&lt;&gt;"",IFERROR(VLOOKUP(B11,SignOnSheet!$D$5:$K$18,4,FALSE),"NON_LISTED"),"")</f>
        <v>1</v>
      </c>
      <c r="G11" s="18" t="str">
        <f>IF(B11&lt;&gt;"",IFERROR(VLOOKUP(B11,SignOnSheet!$D$5:$K$18,5,FALSE),"NON_LISTED"),"")</f>
        <v>A</v>
      </c>
      <c r="H11" s="18">
        <f>IF(B11&lt;&gt;"",IFERROR(VLOOKUP(B11,SignOnSheet!$D$5:$K$18,6,FALSE),"NON_LISTED"),"")</f>
        <v>4</v>
      </c>
      <c r="I11" s="39">
        <f>IF(B11&lt;&gt;"",IFERROR(VLOOKUP(B11,SignOnSheet!$D$5:$K$18,2,FALSE),"NON_LISTED"),"")</f>
        <v>0</v>
      </c>
      <c r="J11" s="18">
        <f t="shared" si="3"/>
        <v>3039</v>
      </c>
      <c r="K11" s="19">
        <f t="shared" si="0"/>
        <v>6</v>
      </c>
      <c r="L11" s="19">
        <f t="shared" si="1"/>
        <v>759.75</v>
      </c>
      <c r="M11" s="18">
        <f>IF(ISTEXT(C11),SignOnSheet!$U$22+1,IF(C11&lt;&gt;"",IFERROR(IF(L11&gt;0,RANK(L11,IF(L$6:L$56&gt;0,L$6:L$56,),1)-COUNTIF(L$6:L$56,"=0"),IF(L11&lt;&gt;"",SignOnSheet!$U$22+1,0)),0),""))</f>
        <v>6</v>
      </c>
      <c r="N11" s="20" t="e">
        <f>IF(#REF!=N$5,IF(L11="",MAX($L$6:$L$56)+1,L11),"")</f>
        <v>#REF!</v>
      </c>
      <c r="O11" s="20"/>
      <c r="P11" s="20"/>
      <c r="Q11" s="20"/>
      <c r="R11" s="18"/>
      <c r="S11" s="20"/>
      <c r="T11" s="18"/>
    </row>
    <row r="12" spans="1:25" x14ac:dyDescent="0.2">
      <c r="A12" s="17">
        <f t="shared" si="2"/>
        <v>7</v>
      </c>
      <c r="B12" s="11">
        <v>2126</v>
      </c>
      <c r="C12" s="11">
        <v>4804</v>
      </c>
      <c r="D12" s="17" t="str">
        <f>IF(B12&lt;&gt;"",IFERROR(VLOOKUP(B12,SignOnSheet!$D$5:$N$18,7,FALSE),"NON_LISTED"),"")</f>
        <v>Tony Norris-Tina Plattner</v>
      </c>
      <c r="E12" s="18" t="str">
        <f>IF(B12&lt;&gt;"",IFERROR(VLOOKUP(B12,SignOnSheet!$D$5:$K$18,3,FALSE),"NON_LISTED"),"")</f>
        <v>Hobie Tiger 18</v>
      </c>
      <c r="F12" s="18">
        <f>IF(B12&lt;&gt;"",IFERROR(VLOOKUP(B12,SignOnSheet!$D$5:$K$18,4,FALSE),"NON_LISTED"),"")</f>
        <v>1</v>
      </c>
      <c r="G12" s="18" t="str">
        <f>IF(B12&lt;&gt;"",IFERROR(VLOOKUP(B12,SignOnSheet!$D$5:$K$18,5,FALSE),"NON_LISTED"),"")</f>
        <v>A</v>
      </c>
      <c r="H12" s="18">
        <f>IF(B12&lt;&gt;"",IFERROR(VLOOKUP(B12,SignOnSheet!$D$5:$K$18,6,FALSE),"NON_LISTED"),"")</f>
        <v>4</v>
      </c>
      <c r="I12" s="39">
        <f>IF(B12&lt;&gt;"",IFERROR(VLOOKUP(B12,SignOnSheet!$D$5:$K$18,2,FALSE),"NON_LISTED"),"")</f>
        <v>0</v>
      </c>
      <c r="J12" s="18">
        <f t="shared" si="3"/>
        <v>3244</v>
      </c>
      <c r="K12" s="19">
        <f t="shared" si="0"/>
        <v>7</v>
      </c>
      <c r="L12" s="19">
        <f t="shared" si="1"/>
        <v>811</v>
      </c>
      <c r="M12" s="18">
        <f>IF(ISTEXT(C12),SignOnSheet!$U$22+1,IF(C12&lt;&gt;"",IFERROR(IF(L12&gt;0,RANK(L12,IF(L$6:L$56&gt;0,L$6:L$56,),1)-COUNTIF(L$6:L$56,"=0"),IF(L12&lt;&gt;"",SignOnSheet!$U$22+1,0)),0),""))</f>
        <v>7</v>
      </c>
      <c r="N12" s="20" t="e">
        <f>IF(#REF!=N$5,IF(L12="",MAX($L$6:$L$56)+1,L12),"")</f>
        <v>#REF!</v>
      </c>
      <c r="O12" s="20"/>
      <c r="P12" s="20"/>
      <c r="Q12" s="20"/>
      <c r="R12" s="18"/>
      <c r="S12" s="20"/>
      <c r="T12" s="18"/>
    </row>
    <row r="13" spans="1:25" x14ac:dyDescent="0.2">
      <c r="A13" s="17">
        <f t="shared" si="2"/>
        <v>8</v>
      </c>
      <c r="B13" s="11">
        <v>2749</v>
      </c>
      <c r="C13" s="11">
        <v>4915</v>
      </c>
      <c r="D13" s="17" t="str">
        <f>IF(B13&lt;&gt;"",IFERROR(VLOOKUP(B13,SignOnSheet!$D$5:$N$18,7,FALSE),"NON_LISTED"),"")</f>
        <v>Tony Hughes-Richard Stanley</v>
      </c>
      <c r="E13" s="18" t="str">
        <f>IF(B13&lt;&gt;"",IFERROR(VLOOKUP(B13,SignOnSheet!$D$5:$K$18,3,FALSE),"NON_LISTED"),"")</f>
        <v>Hobie Tiger 18</v>
      </c>
      <c r="F13" s="18">
        <f>IF(B13&lt;&gt;"",IFERROR(VLOOKUP(B13,SignOnSheet!$D$5:$K$18,4,FALSE),"NON_LISTED"),"")</f>
        <v>1</v>
      </c>
      <c r="G13" s="18" t="str">
        <f>IF(B13&lt;&gt;"",IFERROR(VLOOKUP(B13,SignOnSheet!$D$5:$K$18,5,FALSE),"NON_LISTED"),"")</f>
        <v>A</v>
      </c>
      <c r="H13" s="18">
        <f>IF(B13&lt;&gt;"",IFERROR(VLOOKUP(B13,SignOnSheet!$D$5:$K$18,6,FALSE),"NON_LISTED"),"")</f>
        <v>4</v>
      </c>
      <c r="I13" s="39">
        <f>IF(B13&lt;&gt;"",IFERROR(VLOOKUP(B13,SignOnSheet!$D$5:$K$18,2,FALSE),"NON_LISTED"),"")</f>
        <v>0</v>
      </c>
      <c r="J13" s="18">
        <f t="shared" si="3"/>
        <v>3315</v>
      </c>
      <c r="K13" s="19">
        <f t="shared" si="0"/>
        <v>8</v>
      </c>
      <c r="L13" s="19">
        <f t="shared" si="1"/>
        <v>828.75</v>
      </c>
      <c r="M13" s="18">
        <f>IF(ISTEXT(C13),SignOnSheet!$U$22+1,IF(C13&lt;&gt;"",IFERROR(IF(L13&gt;0,RANK(L13,IF(L$6:L$56&gt;0,L$6:L$56,),1)-COUNTIF(L$6:L$56,"=0"),IF(L13&lt;&gt;"",SignOnSheet!$U$22+1,0)),0),""))</f>
        <v>8</v>
      </c>
      <c r="N13" s="20" t="e">
        <f>IF(#REF!=N$5,IF(L13="",MAX($L$6:$L$56)+1,L13),"")</f>
        <v>#REF!</v>
      </c>
      <c r="O13" s="20"/>
      <c r="P13" s="20"/>
      <c r="Q13" s="20"/>
      <c r="R13" s="18"/>
      <c r="S13" s="20"/>
      <c r="T13" s="18"/>
      <c r="V13" t="e">
        <f>(L6&gt;0)+(#REF!=$N$5)</f>
        <v>#REF!</v>
      </c>
    </row>
    <row r="14" spans="1:25" x14ac:dyDescent="0.2">
      <c r="A14" s="17">
        <f t="shared" si="2"/>
        <v>9</v>
      </c>
      <c r="B14" s="11">
        <v>2471</v>
      </c>
      <c r="C14" s="11">
        <v>4925</v>
      </c>
      <c r="D14" s="17" t="str">
        <f>IF(B14&lt;&gt;"",IFERROR(VLOOKUP(B14,SignOnSheet!$D$5:$N$18,7,FALSE),"NON_LISTED"),"")</f>
        <v>Mark Henderson-Shane Rumbold</v>
      </c>
      <c r="E14" s="18" t="str">
        <f>IF(B14&lt;&gt;"",IFERROR(VLOOKUP(B14,SignOnSheet!$D$5:$K$18,3,FALSE),"NON_LISTED"),"")</f>
        <v>Hobie Tiger 18</v>
      </c>
      <c r="F14" s="18">
        <f>IF(B14&lt;&gt;"",IFERROR(VLOOKUP(B14,SignOnSheet!$D$5:$K$18,4,FALSE),"NON_LISTED"),"")</f>
        <v>1</v>
      </c>
      <c r="G14" s="18" t="str">
        <f>IF(B14&lt;&gt;"",IFERROR(VLOOKUP(B14,SignOnSheet!$D$5:$K$18,5,FALSE),"NON_LISTED"),"")</f>
        <v>A</v>
      </c>
      <c r="H14" s="18">
        <f>IF(B14&lt;&gt;"",IFERROR(VLOOKUP(B14,SignOnSheet!$D$5:$K$18,6,FALSE),"NON_LISTED"),"")</f>
        <v>4</v>
      </c>
      <c r="I14" s="39">
        <f>IF(B14&lt;&gt;"",IFERROR(VLOOKUP(B14,SignOnSheet!$D$5:$K$18,2,FALSE),"NON_LISTED"),"")</f>
        <v>0</v>
      </c>
      <c r="J14" s="18">
        <f t="shared" si="3"/>
        <v>3325</v>
      </c>
      <c r="K14" s="19">
        <f t="shared" si="0"/>
        <v>9</v>
      </c>
      <c r="L14" s="19">
        <f t="shared" si="1"/>
        <v>831.25</v>
      </c>
      <c r="M14" s="18">
        <f>IF(ISTEXT(C14),SignOnSheet!$U$22+1,IF(C14&lt;&gt;"",IFERROR(IF(L14&gt;0,RANK(L14,IF(L$6:L$56&gt;0,L$6:L$56,),1)-COUNTIF(L$6:L$56,"=0"),IF(L14&lt;&gt;"",SignOnSheet!$U$22+1,0)),0),""))</f>
        <v>9</v>
      </c>
      <c r="N14" s="20" t="e">
        <f>IF(#REF!=N$5,IF(L14="",MAX($L$6:$L$56)+1,L14),"")</f>
        <v>#REF!</v>
      </c>
      <c r="O14" s="20"/>
      <c r="P14" s="20"/>
      <c r="Q14" s="20"/>
      <c r="R14" s="18"/>
      <c r="S14" s="20"/>
      <c r="T14" s="18"/>
    </row>
    <row r="15" spans="1:25" x14ac:dyDescent="0.2">
      <c r="A15" s="17">
        <f t="shared" si="2"/>
        <v>10</v>
      </c>
      <c r="B15" s="11">
        <v>2657</v>
      </c>
      <c r="C15" s="11">
        <v>4954</v>
      </c>
      <c r="D15" s="17" t="str">
        <f>IF(B15&lt;&gt;"",IFERROR(VLOOKUP(B15,SignOnSheet!$D$5:$N$18,7,FALSE),"NON_LISTED"),"")</f>
        <v>Nick Zervos-Christian Ponnotti</v>
      </c>
      <c r="E15" s="18" t="str">
        <f>IF(B15&lt;&gt;"",IFERROR(VLOOKUP(B15,SignOnSheet!$D$5:$K$18,3,FALSE),"NON_LISTED"),"")</f>
        <v>Hobie Tiger 18</v>
      </c>
      <c r="F15" s="18">
        <f>IF(B15&lt;&gt;"",IFERROR(VLOOKUP(B15,SignOnSheet!$D$5:$K$18,4,FALSE),"NON_LISTED"),"")</f>
        <v>1</v>
      </c>
      <c r="G15" s="18" t="str">
        <f>IF(B15&lt;&gt;"",IFERROR(VLOOKUP(B15,SignOnSheet!$D$5:$K$18,5,FALSE),"NON_LISTED"),"")</f>
        <v>A</v>
      </c>
      <c r="H15" s="18">
        <f>IF(B15&lt;&gt;"",IFERROR(VLOOKUP(B15,SignOnSheet!$D$5:$K$18,6,FALSE),"NON_LISTED"),"")</f>
        <v>4</v>
      </c>
      <c r="I15" s="39">
        <f>IF(B15&lt;&gt;"",IFERROR(VLOOKUP(B15,SignOnSheet!$D$5:$K$18,2,FALSE),"NON_LISTED"),"")</f>
        <v>0</v>
      </c>
      <c r="J15" s="18">
        <f t="shared" si="3"/>
        <v>3354</v>
      </c>
      <c r="K15" s="19">
        <f t="shared" si="0"/>
        <v>10</v>
      </c>
      <c r="L15" s="19">
        <f t="shared" si="1"/>
        <v>838.5</v>
      </c>
      <c r="M15" s="18">
        <f>IF(ISTEXT(C15),SignOnSheet!$U$22+1,IF(C15&lt;&gt;"",IFERROR(IF(L15&gt;0,RANK(L15,IF(L$6:L$56&gt;0,L$6:L$56,),1)-COUNTIF(L$6:L$56,"=0"),IF(L15&lt;&gt;"",SignOnSheet!$U$22+1,0)),0),""))</f>
        <v>10</v>
      </c>
      <c r="N15" s="20" t="e">
        <f>IF(#REF!=N$5,IF(L15="",MAX($L$6:$L$56)+1,L15),"")</f>
        <v>#REF!</v>
      </c>
      <c r="O15" s="20"/>
      <c r="P15" s="20"/>
      <c r="Q15" s="20"/>
      <c r="R15" s="18"/>
      <c r="S15" s="20"/>
      <c r="T15" s="18"/>
    </row>
    <row r="16" spans="1:25" x14ac:dyDescent="0.2">
      <c r="A16" s="17">
        <f t="shared" si="2"/>
        <v>11</v>
      </c>
      <c r="B16" s="11">
        <v>2751</v>
      </c>
      <c r="C16" s="11">
        <v>5017</v>
      </c>
      <c r="D16" s="17" t="str">
        <f>IF(B16&lt;&gt;"",IFERROR(VLOOKUP(B16,SignOnSheet!$D$5:$N$18,7,FALSE),"NON_LISTED"),"")</f>
        <v>Jason Reuben-Adam Lovett</v>
      </c>
      <c r="E16" s="18" t="str">
        <f>IF(B16&lt;&gt;"",IFERROR(VLOOKUP(B16,SignOnSheet!$D$5:$K$18,3,FALSE),"NON_LISTED"),"")</f>
        <v>Hobie Tiger 18</v>
      </c>
      <c r="F16" s="18">
        <f>IF(B16&lt;&gt;"",IFERROR(VLOOKUP(B16,SignOnSheet!$D$5:$K$18,4,FALSE),"NON_LISTED"),"")</f>
        <v>1</v>
      </c>
      <c r="G16" s="18" t="str">
        <f>IF(B16&lt;&gt;"",IFERROR(VLOOKUP(B16,SignOnSheet!$D$5:$K$18,5,FALSE),"NON_LISTED"),"")</f>
        <v>A</v>
      </c>
      <c r="H16" s="18">
        <f>IF(B16&lt;&gt;"",IFERROR(VLOOKUP(B16,SignOnSheet!$D$5:$K$18,6,FALSE),"NON_LISTED"),"")</f>
        <v>4</v>
      </c>
      <c r="I16" s="39">
        <f>IF(B16&lt;&gt;"",IFERROR(VLOOKUP(B16,SignOnSheet!$D$5:$K$18,2,FALSE),"NON_LISTED"),"")</f>
        <v>0</v>
      </c>
      <c r="J16" s="18">
        <f t="shared" si="3"/>
        <v>3377</v>
      </c>
      <c r="K16" s="19">
        <f t="shared" si="0"/>
        <v>11</v>
      </c>
      <c r="L16" s="19">
        <f t="shared" si="1"/>
        <v>844.25</v>
      </c>
      <c r="M16" s="18">
        <f>IF(ISTEXT(C16),SignOnSheet!$U$22+1,IF(C16&lt;&gt;"",IFERROR(IF(L16&gt;0,RANK(L16,IF(L$6:L$56&gt;0,L$6:L$56,),1)-COUNTIF(L$6:L$56,"=0"),IF(L16&lt;&gt;"",SignOnSheet!$U$22+1,0)),0),""))</f>
        <v>11</v>
      </c>
      <c r="N16" s="20" t="e">
        <f>IF(#REF!=N$5,IF(L16="",MAX($L$6:$L$56)+1,L16),"")</f>
        <v>#REF!</v>
      </c>
      <c r="O16" s="20"/>
      <c r="P16" s="20"/>
      <c r="Q16" s="20"/>
      <c r="R16" s="18"/>
      <c r="S16" s="20"/>
      <c r="T16" s="18"/>
    </row>
    <row r="17" spans="1:20" x14ac:dyDescent="0.2">
      <c r="A17" s="17">
        <f t="shared" si="2"/>
        <v>12</v>
      </c>
      <c r="B17" s="11"/>
      <c r="C17" s="11"/>
      <c r="D17" s="17" t="str">
        <f>IF(B17&lt;&gt;"",IFERROR(VLOOKUP(B17,SignOnSheet!$D$5:$N$18,7,FALSE),"NON_LISTED"),"")</f>
        <v/>
      </c>
      <c r="E17" s="18" t="str">
        <f>IF(B17&lt;&gt;"",IFERROR(VLOOKUP(B17,SignOnSheet!$D$5:$K$18,3,FALSE),"NON_LISTED"),"")</f>
        <v/>
      </c>
      <c r="F17" s="18" t="str">
        <f>IF(B17&lt;&gt;"",IFERROR(VLOOKUP(B17,SignOnSheet!$D$5:$K$18,4,FALSE),"NON_LISTED"),"")</f>
        <v/>
      </c>
      <c r="G17" s="18" t="str">
        <f>IF(B17&lt;&gt;"",IFERROR(VLOOKUP(B17,SignOnSheet!$D$5:$K$18,5,FALSE),"NON_LISTED"),"")</f>
        <v/>
      </c>
      <c r="H17" s="18" t="str">
        <f>IF(B17&lt;&gt;"",IFERROR(VLOOKUP(B17,SignOnSheet!$D$5:$K$18,6,FALSE),"NON_LISTED"),"")</f>
        <v/>
      </c>
      <c r="I17" s="39" t="str">
        <f>IF(B17&lt;&gt;"",IFERROR(VLOOKUP(B17,SignOnSheet!$D$5:$K$18,2,FALSE),"NON_LISTED"),"")</f>
        <v/>
      </c>
      <c r="J17" s="18" t="str">
        <f t="shared" si="3"/>
        <v/>
      </c>
      <c r="K17" s="19" t="str">
        <f t="shared" si="0"/>
        <v/>
      </c>
      <c r="L17" s="19" t="str">
        <f t="shared" si="1"/>
        <v/>
      </c>
      <c r="M17" s="18" t="str">
        <f>IF(ISTEXT(C17),SignOnSheet!$U$22+1,IF(C17&lt;&gt;"",IFERROR(IF(L17&gt;0,RANK(L17,IF(L$6:L$56&gt;0,L$6:L$56,),1)-COUNTIF(L$6:L$56,"=0"),IF(L17&lt;&gt;"",SignOnSheet!$U$22+1,0)),0),""))</f>
        <v/>
      </c>
      <c r="N17" s="20" t="e">
        <f>IF(#REF!=N$5,IF(L17="",MAX($L$6:$L$56)+1,L17),"")</f>
        <v>#REF!</v>
      </c>
      <c r="O17" s="20"/>
      <c r="P17" s="20"/>
      <c r="Q17" s="20"/>
      <c r="R17" s="18"/>
      <c r="S17" s="20"/>
      <c r="T17" s="18"/>
    </row>
    <row r="18" spans="1:20" x14ac:dyDescent="0.2">
      <c r="A18" s="17">
        <f t="shared" si="2"/>
        <v>13</v>
      </c>
      <c r="B18" s="35"/>
      <c r="C18" s="35"/>
      <c r="D18" s="17" t="str">
        <f>IF(B18&lt;&gt;"",IFERROR(VLOOKUP(B18,SignOnSheet!$D$5:$N$18,7,FALSE),"NON_LISTED"),"")</f>
        <v/>
      </c>
      <c r="E18" s="18" t="str">
        <f>IF(B18&lt;&gt;"",IFERROR(VLOOKUP(B18,SignOnSheet!$D$5:$K$18,3,FALSE),"NON_LISTED"),"")</f>
        <v/>
      </c>
      <c r="F18" s="18" t="str">
        <f>IF(B18&lt;&gt;"",IFERROR(VLOOKUP(B18,SignOnSheet!$D$5:$K$18,4,FALSE),"NON_LISTED"),"")</f>
        <v/>
      </c>
      <c r="G18" s="18" t="str">
        <f>IF(B18&lt;&gt;"",IFERROR(VLOOKUP(B18,SignOnSheet!$D$5:$K$18,5,FALSE),"NON_LISTED"),"")</f>
        <v/>
      </c>
      <c r="H18" s="18" t="str">
        <f>IF(B18&lt;&gt;"",IFERROR(VLOOKUP(B18,SignOnSheet!$D$5:$K$18,6,FALSE),"NON_LISTED"),"")</f>
        <v/>
      </c>
      <c r="I18" s="39" t="str">
        <f>IF(B18&lt;&gt;"",IFERROR(VLOOKUP(B18,SignOnSheet!$D$5:$K$18,2,FALSE),"NON_LISTED"),"")</f>
        <v/>
      </c>
      <c r="J18" s="18" t="str">
        <f t="shared" si="3"/>
        <v/>
      </c>
      <c r="K18" s="19" t="str">
        <f t="shared" si="0"/>
        <v/>
      </c>
      <c r="L18" s="19" t="str">
        <f t="shared" si="1"/>
        <v/>
      </c>
      <c r="M18" s="18" t="str">
        <f>IF(ISTEXT(C18),SignOnSheet!$U$22+1,IF(C18&lt;&gt;"",IFERROR(IF(L18&gt;0,RANK(L18,IF(L$6:L$56&gt;0,L$6:L$56,),1)-COUNTIF(L$6:L$56,"=0"),IF(L18&lt;&gt;"",SignOnSheet!$U$22+1,0)),0),""))</f>
        <v/>
      </c>
      <c r="N18" s="20" t="e">
        <f>IF(#REF!=N$5,IF(L18="",MAX($L$6:$L$56)+1,L18),"")</f>
        <v>#REF!</v>
      </c>
      <c r="O18" s="20"/>
      <c r="P18" s="20"/>
      <c r="Q18" s="20"/>
      <c r="R18" s="18"/>
      <c r="S18" s="20"/>
      <c r="T18" s="18"/>
    </row>
    <row r="19" spans="1:20" x14ac:dyDescent="0.2">
      <c r="A19" s="17">
        <f t="shared" si="2"/>
        <v>14</v>
      </c>
      <c r="B19" s="11"/>
      <c r="C19" s="11"/>
      <c r="D19" s="17" t="str">
        <f>IF(B19&lt;&gt;"",IFERROR(VLOOKUP(B19,SignOnSheet!$D$5:$N$18,7,FALSE),"NON_LISTED"),"")</f>
        <v/>
      </c>
      <c r="E19" s="18" t="str">
        <f>IF(B19&lt;&gt;"",IFERROR(VLOOKUP(B19,SignOnSheet!$D$5:$K$18,3,FALSE),"NON_LISTED"),"")</f>
        <v/>
      </c>
      <c r="F19" s="18" t="str">
        <f>IF(B19&lt;&gt;"",IFERROR(VLOOKUP(B19,SignOnSheet!$D$5:$K$18,4,FALSE),"NON_LISTED"),"")</f>
        <v/>
      </c>
      <c r="G19" s="18" t="str">
        <f>IF(B19&lt;&gt;"",IFERROR(VLOOKUP(B19,SignOnSheet!$D$5:$K$18,5,FALSE),"NON_LISTED"),"")</f>
        <v/>
      </c>
      <c r="H19" s="18" t="str">
        <f>IF(B19&lt;&gt;"",IFERROR(VLOOKUP(B19,SignOnSheet!$D$5:$K$18,6,FALSE),"NON_LISTED"),"")</f>
        <v/>
      </c>
      <c r="I19" s="39" t="str">
        <f>IF(B19&lt;&gt;"",IFERROR(VLOOKUP(B19,SignOnSheet!$D$5:$K$18,2,FALSE),"NON_LISTED"),"")</f>
        <v/>
      </c>
      <c r="J19" s="18" t="str">
        <f t="shared" si="3"/>
        <v/>
      </c>
      <c r="K19" s="19" t="str">
        <f t="shared" si="0"/>
        <v/>
      </c>
      <c r="L19" s="19" t="str">
        <f t="shared" si="1"/>
        <v/>
      </c>
      <c r="M19" s="18" t="str">
        <f>IF(ISTEXT(C19),SignOnSheet!$U$22+1,IF(C19&lt;&gt;"",IFERROR(IF(L19&gt;0,RANK(L19,IF(L$6:L$56&gt;0,L$6:L$56,),1)-COUNTIF(L$6:L$56,"=0"),IF(L19&lt;&gt;"",SignOnSheet!$U$22+1,0)),0),""))</f>
        <v/>
      </c>
      <c r="N19" s="20" t="e">
        <f>IF(#REF!=N$5,IF(L19="",MAX($L$6:$L$56)+1,L19),"")</f>
        <v>#REF!</v>
      </c>
      <c r="O19" s="20"/>
      <c r="P19" s="20"/>
      <c r="Q19" s="20"/>
      <c r="R19" s="18"/>
      <c r="S19" s="20"/>
      <c r="T19" s="18"/>
    </row>
    <row r="20" spans="1:20" x14ac:dyDescent="0.2">
      <c r="A20" s="17">
        <f t="shared" si="2"/>
        <v>15</v>
      </c>
      <c r="B20" s="11"/>
      <c r="C20" s="11"/>
      <c r="D20" s="17" t="str">
        <f>IF(B20&lt;&gt;"",IFERROR(VLOOKUP(B20,SignOnSheet!$D$5:$N$18,7,FALSE),"NON_LISTED"),"")</f>
        <v/>
      </c>
      <c r="E20" s="18" t="str">
        <f>IF(B20&lt;&gt;"",IFERROR(VLOOKUP(B20,SignOnSheet!$D$5:$K$18,3,FALSE),"NON_LISTED"),"")</f>
        <v/>
      </c>
      <c r="F20" s="18" t="str">
        <f>IF(B20&lt;&gt;"",IFERROR(VLOOKUP(B20,SignOnSheet!$D$5:$K$18,4,FALSE),"NON_LISTED"),"")</f>
        <v/>
      </c>
      <c r="G20" s="18" t="str">
        <f>IF(B20&lt;&gt;"",IFERROR(VLOOKUP(B20,SignOnSheet!$D$5:$K$18,5,FALSE),"NON_LISTED"),"")</f>
        <v/>
      </c>
      <c r="H20" s="18" t="str">
        <f>IF(B20&lt;&gt;"",IFERROR(VLOOKUP(B20,SignOnSheet!$D$5:$K$18,6,FALSE),"NON_LISTED"),"")</f>
        <v/>
      </c>
      <c r="I20" s="39" t="str">
        <f>IF(B20&lt;&gt;"",IFERROR(VLOOKUP(B20,SignOnSheet!$D$5:$K$18,2,FALSE),"NON_LISTED"),"")</f>
        <v/>
      </c>
      <c r="J20" s="18" t="str">
        <f t="shared" si="3"/>
        <v/>
      </c>
      <c r="K20" s="19" t="str">
        <f t="shared" si="0"/>
        <v/>
      </c>
      <c r="L20" s="19" t="str">
        <f t="shared" si="1"/>
        <v/>
      </c>
      <c r="M20" s="18" t="str">
        <f>IF(ISTEXT(C20),SignOnSheet!$U$22+1,IF(C20&lt;&gt;"",IFERROR(IF(L20&gt;0,RANK(L20,IF(L$6:L$56&gt;0,L$6:L$56,),1)-COUNTIF(L$6:L$56,"=0"),IF(L20&lt;&gt;"",SignOnSheet!$U$22+1,0)),0),""))</f>
        <v/>
      </c>
      <c r="N20" s="20" t="e">
        <f>IF(#REF!=N$5,IF(L20="",MAX($L$6:$L$56)+1,L20),"")</f>
        <v>#REF!</v>
      </c>
      <c r="O20" s="20"/>
      <c r="P20" s="20"/>
      <c r="Q20" s="20"/>
      <c r="R20" s="18"/>
      <c r="S20" s="20"/>
      <c r="T20" s="18"/>
    </row>
    <row r="21" spans="1:20" x14ac:dyDescent="0.2">
      <c r="A21" s="17">
        <f t="shared" si="2"/>
        <v>16</v>
      </c>
      <c r="B21" s="11"/>
      <c r="C21" s="11"/>
      <c r="D21" s="17" t="str">
        <f>IF(B21&lt;&gt;"",IFERROR(VLOOKUP(B21,SignOnSheet!$D$5:$N$18,7,FALSE),"NON_LISTED"),"")</f>
        <v/>
      </c>
      <c r="E21" s="18" t="str">
        <f>IF(B21&lt;&gt;"",IFERROR(VLOOKUP(B21,SignOnSheet!$D$5:$K$18,3,FALSE),"NON_LISTED"),"")</f>
        <v/>
      </c>
      <c r="F21" s="18" t="str">
        <f>IF(B21&lt;&gt;"",IFERROR(VLOOKUP(B21,SignOnSheet!$D$5:$K$18,4,FALSE),"NON_LISTED"),"")</f>
        <v/>
      </c>
      <c r="G21" s="18" t="str">
        <f>IF(B21&lt;&gt;"",IFERROR(VLOOKUP(B21,SignOnSheet!$D$5:$K$18,5,FALSE),"NON_LISTED"),"")</f>
        <v/>
      </c>
      <c r="H21" s="18" t="str">
        <f>IF(B21&lt;&gt;"",IFERROR(VLOOKUP(B21,SignOnSheet!$D$5:$K$18,6,FALSE),"NON_LISTED"),"")</f>
        <v/>
      </c>
      <c r="I21" s="39" t="str">
        <f>IF(B21&lt;&gt;"",IFERROR(VLOOKUP(B21,SignOnSheet!$D$5:$K$18,2,FALSE),"NON_LISTED"),"")</f>
        <v/>
      </c>
      <c r="J21" s="18" t="str">
        <f t="shared" si="3"/>
        <v/>
      </c>
      <c r="K21" s="19" t="str">
        <f t="shared" si="0"/>
        <v/>
      </c>
      <c r="L21" s="19" t="str">
        <f t="shared" si="1"/>
        <v/>
      </c>
      <c r="M21" s="18" t="str">
        <f>IF(ISTEXT(C21),SignOnSheet!$U$22+1,IF(C21&lt;&gt;"",IFERROR(IF(L21&gt;0,RANK(L21,IF(L$6:L$56&gt;0,L$6:L$56,),1)-COUNTIF(L$6:L$56,"=0"),IF(L21&lt;&gt;"",SignOnSheet!$U$22+1,0)),0),""))</f>
        <v/>
      </c>
      <c r="N21" s="20" t="e">
        <f>IF(#REF!=N$5,IF(L21="",MAX($L$6:$L$56)+1,L21),"")</f>
        <v>#REF!</v>
      </c>
      <c r="O21" s="20"/>
      <c r="P21" s="20"/>
      <c r="Q21" s="20"/>
      <c r="R21" s="18"/>
      <c r="S21" s="20"/>
      <c r="T21" s="18"/>
    </row>
    <row r="22" spans="1:20" x14ac:dyDescent="0.2">
      <c r="A22" s="17">
        <f t="shared" si="2"/>
        <v>17</v>
      </c>
      <c r="B22" s="11"/>
      <c r="C22" s="11"/>
      <c r="D22" s="17" t="str">
        <f>IF(B22&lt;&gt;"",IFERROR(VLOOKUP(B22,SignOnSheet!$D$5:$N$18,7,FALSE),"NON_LISTED"),"")</f>
        <v/>
      </c>
      <c r="E22" s="18" t="str">
        <f>IF(B22&lt;&gt;"",IFERROR(VLOOKUP(B22,SignOnSheet!$D$5:$K$18,3,FALSE),"NON_LISTED"),"")</f>
        <v/>
      </c>
      <c r="F22" s="18" t="str">
        <f>IF(B22&lt;&gt;"",IFERROR(VLOOKUP(B22,SignOnSheet!$D$5:$K$18,4,FALSE),"NON_LISTED"),"")</f>
        <v/>
      </c>
      <c r="G22" s="18" t="str">
        <f>IF(B22&lt;&gt;"",IFERROR(VLOOKUP(B22,SignOnSheet!$D$5:$K$18,5,FALSE),"NON_LISTED"),"")</f>
        <v/>
      </c>
      <c r="H22" s="18" t="str">
        <f>IF(B22&lt;&gt;"",IFERROR(VLOOKUP(B22,SignOnSheet!$D$5:$K$18,6,FALSE),"NON_LISTED"),"")</f>
        <v/>
      </c>
      <c r="I22" s="39" t="str">
        <f>IF(B22&lt;&gt;"",IFERROR(VLOOKUP(B22,SignOnSheet!$D$5:$K$18,2,FALSE),"NON_LISTED"),"")</f>
        <v/>
      </c>
      <c r="J22" s="18" t="str">
        <f t="shared" si="3"/>
        <v/>
      </c>
      <c r="K22" s="19" t="str">
        <f t="shared" si="0"/>
        <v/>
      </c>
      <c r="L22" s="19" t="str">
        <f t="shared" si="1"/>
        <v/>
      </c>
      <c r="M22" s="18" t="str">
        <f>IF(ISTEXT(C22),SignOnSheet!$U$22+1,IF(C22&lt;&gt;"",IFERROR(IF(L22&gt;0,RANK(L22,IF(L$6:L$56&gt;0,L$6:L$56,),1)-COUNTIF(L$6:L$56,"=0"),IF(L22&lt;&gt;"",SignOnSheet!$U$22+1,0)),0),""))</f>
        <v/>
      </c>
      <c r="N22" s="20" t="e">
        <f>IF(#REF!=N$5,IF(L22="",MAX($L$6:$L$56)+1,L22),"")</f>
        <v>#REF!</v>
      </c>
      <c r="O22" s="20"/>
      <c r="P22" s="20"/>
      <c r="Q22" s="20"/>
      <c r="R22" s="18"/>
      <c r="S22" s="20"/>
      <c r="T22" s="18"/>
    </row>
    <row r="23" spans="1:20" x14ac:dyDescent="0.2">
      <c r="A23" s="17">
        <f t="shared" si="2"/>
        <v>18</v>
      </c>
      <c r="B23" s="11"/>
      <c r="C23" s="11"/>
      <c r="D23" s="17" t="str">
        <f>IF(B23&lt;&gt;"",IFERROR(VLOOKUP(B23,SignOnSheet!$D$5:$N$18,7,FALSE),"NON_LISTED"),"")</f>
        <v/>
      </c>
      <c r="E23" s="18" t="str">
        <f>IF(B23&lt;&gt;"",IFERROR(VLOOKUP(B23,SignOnSheet!$D$5:$K$18,3,FALSE),"NON_LISTED"),"")</f>
        <v/>
      </c>
      <c r="F23" s="18" t="str">
        <f>IF(B23&lt;&gt;"",IFERROR(VLOOKUP(B23,SignOnSheet!$D$5:$K$18,4,FALSE),"NON_LISTED"),"")</f>
        <v/>
      </c>
      <c r="G23" s="18" t="str">
        <f>IF(B23&lt;&gt;"",IFERROR(VLOOKUP(B23,SignOnSheet!$D$5:$K$18,5,FALSE),"NON_LISTED"),"")</f>
        <v/>
      </c>
      <c r="H23" s="18" t="str">
        <f>IF(B23&lt;&gt;"",IFERROR(VLOOKUP(B23,SignOnSheet!$D$5:$K$18,6,FALSE),"NON_LISTED"),"")</f>
        <v/>
      </c>
      <c r="I23" s="39" t="str">
        <f>IF(B23&lt;&gt;"",IFERROR(VLOOKUP(B23,SignOnSheet!$D$5:$K$18,2,FALSE),"NON_LISTED"),"")</f>
        <v/>
      </c>
      <c r="J23" s="18" t="str">
        <f t="shared" si="3"/>
        <v/>
      </c>
      <c r="K23" s="19" t="str">
        <f t="shared" si="0"/>
        <v/>
      </c>
      <c r="L23" s="19" t="str">
        <f t="shared" si="1"/>
        <v/>
      </c>
      <c r="M23" s="18" t="str">
        <f>IF(ISTEXT(C23),SignOnSheet!$U$22+1,IF(C23&lt;&gt;"",IFERROR(IF(L23&gt;0,RANK(L23,IF(L$6:L$56&gt;0,L$6:L$56,),1)-COUNTIF(L$6:L$56,"=0"),IF(L23&lt;&gt;"",SignOnSheet!$U$22+1,0)),0),""))</f>
        <v/>
      </c>
      <c r="N23" s="20" t="e">
        <f>IF(#REF!=N$5,IF(L23="",MAX($L$6:$L$56)+1,L23),"")</f>
        <v>#REF!</v>
      </c>
      <c r="O23" s="20"/>
      <c r="P23" s="20"/>
      <c r="Q23" s="20"/>
      <c r="R23" s="18"/>
      <c r="S23" s="20"/>
      <c r="T23" s="18"/>
    </row>
    <row r="24" spans="1:20" x14ac:dyDescent="0.2">
      <c r="A24" s="17">
        <f t="shared" si="2"/>
        <v>19</v>
      </c>
      <c r="B24" s="11"/>
      <c r="C24" s="11"/>
      <c r="D24" s="17" t="str">
        <f>IF(B24&lt;&gt;"",IFERROR(VLOOKUP(B24,SignOnSheet!$D$5:$N$18,7,FALSE),"NON_LISTED"),"")</f>
        <v/>
      </c>
      <c r="E24" s="18" t="str">
        <f>IF(B24&lt;&gt;"",IFERROR(VLOOKUP(B24,SignOnSheet!$D$5:$K$18,3,FALSE),"NON_LISTED"),"")</f>
        <v/>
      </c>
      <c r="F24" s="18" t="str">
        <f>IF(B24&lt;&gt;"",IFERROR(VLOOKUP(B24,SignOnSheet!$D$5:$K$18,4,FALSE),"NON_LISTED"),"")</f>
        <v/>
      </c>
      <c r="G24" s="18" t="str">
        <f>IF(B24&lt;&gt;"",IFERROR(VLOOKUP(B24,SignOnSheet!$D$5:$K$18,5,FALSE),"NON_LISTED"),"")</f>
        <v/>
      </c>
      <c r="H24" s="18" t="str">
        <f>IF(B24&lt;&gt;"",IFERROR(VLOOKUP(B24,SignOnSheet!$D$5:$K$18,6,FALSE),"NON_LISTED"),"")</f>
        <v/>
      </c>
      <c r="I24" s="39" t="str">
        <f>IF(B24&lt;&gt;"",IFERROR(VLOOKUP(B24,SignOnSheet!$D$5:$K$18,2,FALSE),"NON_LISTED"),"")</f>
        <v/>
      </c>
      <c r="J24" s="18" t="str">
        <f t="shared" si="3"/>
        <v/>
      </c>
      <c r="K24" s="19" t="str">
        <f t="shared" si="0"/>
        <v/>
      </c>
      <c r="L24" s="19" t="str">
        <f t="shared" si="1"/>
        <v/>
      </c>
      <c r="M24" s="18" t="str">
        <f>IF(ISTEXT(C24),SignOnSheet!$U$22+1,IF(C24&lt;&gt;"",IFERROR(IF(L24&gt;0,RANK(L24,IF(L$6:L$56&gt;0,L$6:L$56,),1)-COUNTIF(L$6:L$56,"=0"),IF(L24&lt;&gt;"",SignOnSheet!$U$22+1,0)),0),""))</f>
        <v/>
      </c>
      <c r="N24" s="20" t="e">
        <f>IF(#REF!=N$5,IF(L24="",MAX($L$6:$L$56)+1,L24),"")</f>
        <v>#REF!</v>
      </c>
      <c r="O24" s="20"/>
      <c r="P24" s="20"/>
      <c r="Q24" s="20"/>
      <c r="R24" s="18"/>
      <c r="S24" s="20"/>
      <c r="T24" s="18"/>
    </row>
    <row r="25" spans="1:20" x14ac:dyDescent="0.2">
      <c r="A25" s="17">
        <f t="shared" si="2"/>
        <v>20</v>
      </c>
      <c r="B25" s="11"/>
      <c r="C25" s="11"/>
      <c r="D25" s="17" t="str">
        <f>IF(B25&lt;&gt;"",IFERROR(VLOOKUP(B25,SignOnSheet!$D$5:$N$18,7,FALSE),"NON_LISTED"),"")</f>
        <v/>
      </c>
      <c r="E25" s="18" t="str">
        <f>IF(B25&lt;&gt;"",IFERROR(VLOOKUP(B25,SignOnSheet!$D$5:$K$18,3,FALSE),"NON_LISTED"),"")</f>
        <v/>
      </c>
      <c r="F25" s="18" t="str">
        <f>IF(B25&lt;&gt;"",IFERROR(VLOOKUP(B25,SignOnSheet!$D$5:$K$18,4,FALSE),"NON_LISTED"),"")</f>
        <v/>
      </c>
      <c r="G25" s="18" t="str">
        <f>IF(B25&lt;&gt;"",IFERROR(VLOOKUP(B25,SignOnSheet!$D$5:$K$18,5,FALSE),"NON_LISTED"),"")</f>
        <v/>
      </c>
      <c r="H25" s="18" t="str">
        <f>IF(B25&lt;&gt;"",IFERROR(VLOOKUP(B25,SignOnSheet!$D$5:$K$18,6,FALSE),"NON_LISTED"),"")</f>
        <v/>
      </c>
      <c r="I25" s="39" t="str">
        <f>IF(B25&lt;&gt;"",IFERROR(VLOOKUP(B25,SignOnSheet!$D$5:$K$18,2,FALSE),"NON_LISTED"),"")</f>
        <v/>
      </c>
      <c r="J25" s="18" t="str">
        <f t="shared" si="3"/>
        <v/>
      </c>
      <c r="K25" s="19" t="str">
        <f t="shared" si="0"/>
        <v/>
      </c>
      <c r="L25" s="19" t="str">
        <f t="shared" si="1"/>
        <v/>
      </c>
      <c r="M25" s="18" t="str">
        <f>IF(ISTEXT(C25),SignOnSheet!$U$22+1,IF(C25&lt;&gt;"",IFERROR(IF(L25&gt;0,RANK(L25,IF(L$6:L$56&gt;0,L$6:L$56,),1)-COUNTIF(L$6:L$56,"=0"),IF(L25&lt;&gt;"",SignOnSheet!$U$22+1,0)),0),""))</f>
        <v/>
      </c>
      <c r="N25" s="20" t="e">
        <f>IF(#REF!=N$5,IF(L25="",MAX($L$6:$L$56)+1,L25),"")</f>
        <v>#REF!</v>
      </c>
      <c r="O25" s="20"/>
      <c r="P25" s="20"/>
      <c r="Q25" s="20"/>
      <c r="R25" s="18"/>
      <c r="S25" s="20"/>
      <c r="T25" s="18"/>
    </row>
    <row r="26" spans="1:20" x14ac:dyDescent="0.2">
      <c r="A26" s="17">
        <f t="shared" si="2"/>
        <v>21</v>
      </c>
      <c r="B26" s="11"/>
      <c r="C26" s="11"/>
      <c r="D26" s="17" t="str">
        <f>IF(B26&lt;&gt;"",IFERROR(VLOOKUP(B26,SignOnSheet!$D$5:$N$18,7,FALSE),"NON_LISTED"),"")</f>
        <v/>
      </c>
      <c r="E26" s="18" t="str">
        <f>IF(B26&lt;&gt;"",IFERROR(VLOOKUP(B26,SignOnSheet!$D$5:$K$18,3,FALSE),"NON_LISTED"),"")</f>
        <v/>
      </c>
      <c r="F26" s="18" t="str">
        <f>IF(B26&lt;&gt;"",IFERROR(VLOOKUP(B26,SignOnSheet!$D$5:$K$18,4,FALSE),"NON_LISTED"),"")</f>
        <v/>
      </c>
      <c r="G26" s="18" t="str">
        <f>IF(B26&lt;&gt;"",IFERROR(VLOOKUP(B26,SignOnSheet!$D$5:$K$18,5,FALSE),"NON_LISTED"),"")</f>
        <v/>
      </c>
      <c r="H26" s="18" t="str">
        <f>IF(B26&lt;&gt;"",IFERROR(VLOOKUP(B26,SignOnSheet!$D$5:$K$18,6,FALSE),"NON_LISTED"),"")</f>
        <v/>
      </c>
      <c r="I26" s="39" t="str">
        <f>IF(B26&lt;&gt;"",IFERROR(VLOOKUP(B26,SignOnSheet!$D$5:$K$18,2,FALSE),"NON_LISTED"),"")</f>
        <v/>
      </c>
      <c r="J26" s="18" t="str">
        <f t="shared" si="3"/>
        <v/>
      </c>
      <c r="K26" s="19" t="str">
        <f t="shared" si="0"/>
        <v/>
      </c>
      <c r="L26" s="19" t="str">
        <f t="shared" si="1"/>
        <v/>
      </c>
      <c r="M26" s="18" t="str">
        <f>IF(ISTEXT(C26),SignOnSheet!$U$22+1,IF(C26&lt;&gt;"",IFERROR(IF(L26&gt;0,RANK(L26,IF(L$6:L$56&gt;0,L$6:L$56,),1)-COUNTIF(L$6:L$56,"=0"),IF(L26&lt;&gt;"",SignOnSheet!$U$22+1,0)),0),""))</f>
        <v/>
      </c>
      <c r="N26" s="20" t="e">
        <f>IF(#REF!=N$5,IF(L26="",MAX($L$6:$L$56)+1,L26),"")</f>
        <v>#REF!</v>
      </c>
      <c r="O26" s="20"/>
      <c r="P26" s="20"/>
      <c r="Q26" s="20"/>
      <c r="R26" s="18"/>
      <c r="S26" s="20"/>
      <c r="T26" s="18"/>
    </row>
    <row r="27" spans="1:20" x14ac:dyDescent="0.2">
      <c r="A27" s="17">
        <f t="shared" si="2"/>
        <v>22</v>
      </c>
      <c r="B27" s="11"/>
      <c r="C27" s="11"/>
      <c r="D27" s="17" t="str">
        <f>IF(B27&lt;&gt;"",IFERROR(VLOOKUP(B27,SignOnSheet!$D$5:$N$18,7,FALSE),"NON_LISTED"),"")</f>
        <v/>
      </c>
      <c r="E27" s="18" t="str">
        <f>IF(B27&lt;&gt;"",IFERROR(VLOOKUP(B27,SignOnSheet!$D$5:$K$18,3,FALSE),"NON_LISTED"),"")</f>
        <v/>
      </c>
      <c r="F27" s="18" t="str">
        <f>IF(B27&lt;&gt;"",IFERROR(VLOOKUP(B27,SignOnSheet!$D$5:$K$18,4,FALSE),"NON_LISTED"),"")</f>
        <v/>
      </c>
      <c r="G27" s="18" t="str">
        <f>IF(B27&lt;&gt;"",IFERROR(VLOOKUP(B27,SignOnSheet!$D$5:$K$18,5,FALSE),"NON_LISTED"),"")</f>
        <v/>
      </c>
      <c r="H27" s="18" t="str">
        <f>IF(B27&lt;&gt;"",IFERROR(VLOOKUP(B27,SignOnSheet!$D$5:$K$18,6,FALSE),"NON_LISTED"),"")</f>
        <v/>
      </c>
      <c r="I27" s="39" t="str">
        <f>IF(B27&lt;&gt;"",IFERROR(VLOOKUP(B27,SignOnSheet!$D$5:$K$18,2,FALSE),"NON_LISTED"),"")</f>
        <v/>
      </c>
      <c r="J27" s="18" t="str">
        <f t="shared" si="3"/>
        <v/>
      </c>
      <c r="K27" s="19" t="str">
        <f t="shared" si="0"/>
        <v/>
      </c>
      <c r="L27" s="19" t="str">
        <f t="shared" si="1"/>
        <v/>
      </c>
      <c r="M27" s="18" t="str">
        <f>IF(ISTEXT(C27),SignOnSheet!$U$22+1,IF(C27&lt;&gt;"",IFERROR(IF(L27&gt;0,RANK(L27,IF(L$6:L$56&gt;0,L$6:L$56,),1)-COUNTIF(L$6:L$56,"=0"),IF(L27&lt;&gt;"",SignOnSheet!$U$22+1,0)),0),""))</f>
        <v/>
      </c>
      <c r="N27" s="20" t="e">
        <f>IF(#REF!=N$5,IF(L27="",MAX($L$6:$L$56)+1,L27),"")</f>
        <v>#REF!</v>
      </c>
      <c r="O27" s="20"/>
      <c r="P27" s="20"/>
      <c r="Q27" s="20"/>
      <c r="R27" s="18"/>
      <c r="S27" s="20"/>
      <c r="T27" s="18"/>
    </row>
    <row r="28" spans="1:20" x14ac:dyDescent="0.2">
      <c r="A28" s="17">
        <f t="shared" si="2"/>
        <v>23</v>
      </c>
      <c r="B28" s="11"/>
      <c r="C28" s="11"/>
      <c r="D28" s="17" t="str">
        <f>IF(B28&lt;&gt;"",IFERROR(VLOOKUP(B28,SignOnSheet!$D$5:$N$18,7,FALSE),"NON_LISTED"),"")</f>
        <v/>
      </c>
      <c r="E28" s="18" t="str">
        <f>IF(B28&lt;&gt;"",IFERROR(VLOOKUP(B28,SignOnSheet!$D$5:$K$18,3,FALSE),"NON_LISTED"),"")</f>
        <v/>
      </c>
      <c r="F28" s="18" t="str">
        <f>IF(B28&lt;&gt;"",IFERROR(VLOOKUP(B28,SignOnSheet!$D$5:$K$18,4,FALSE),"NON_LISTED"),"")</f>
        <v/>
      </c>
      <c r="G28" s="18" t="str">
        <f>IF(B28&lt;&gt;"",IFERROR(VLOOKUP(B28,SignOnSheet!$D$5:$K$18,5,FALSE),"NON_LISTED"),"")</f>
        <v/>
      </c>
      <c r="H28" s="18" t="str">
        <f>IF(B28&lt;&gt;"",IFERROR(VLOOKUP(B28,SignOnSheet!$D$5:$K$18,6,FALSE),"NON_LISTED"),"")</f>
        <v/>
      </c>
      <c r="I28" s="39" t="str">
        <f>IF(B28&lt;&gt;"",IFERROR(VLOOKUP(B28,SignOnSheet!$D$5:$K$18,2,FALSE),"NON_LISTED"),"")</f>
        <v/>
      </c>
      <c r="J28" s="18" t="str">
        <f t="shared" si="3"/>
        <v/>
      </c>
      <c r="K28" s="19" t="str">
        <f t="shared" si="0"/>
        <v/>
      </c>
      <c r="L28" s="19" t="str">
        <f t="shared" si="1"/>
        <v/>
      </c>
      <c r="M28" s="18" t="str">
        <f>IF(ISTEXT(C28),SignOnSheet!$U$22+1,IF(C28&lt;&gt;"",IFERROR(IF(L28&gt;0,RANK(L28,IF(L$6:L$56&gt;0,L$6:L$56,),1)-COUNTIF(L$6:L$56,"=0"),IF(L28&lt;&gt;"",SignOnSheet!$U$22+1,0)),0),""))</f>
        <v/>
      </c>
      <c r="N28" s="20" t="e">
        <f>IF(#REF!=N$5,IF(L28="",MAX($L$6:$L$56)+1,L28),"")</f>
        <v>#REF!</v>
      </c>
      <c r="O28" s="20"/>
      <c r="P28" s="20"/>
      <c r="Q28" s="20"/>
      <c r="R28" s="18"/>
      <c r="S28" s="20"/>
      <c r="T28" s="18"/>
    </row>
    <row r="29" spans="1:20" x14ac:dyDescent="0.2">
      <c r="A29" s="17">
        <f t="shared" si="2"/>
        <v>24</v>
      </c>
      <c r="B29" s="11"/>
      <c r="C29" s="11"/>
      <c r="D29" s="17" t="str">
        <f>IF(B29&lt;&gt;"",IFERROR(VLOOKUP(B29,SignOnSheet!$D$5:$N$18,7,FALSE),"NON_LISTED"),"")</f>
        <v/>
      </c>
      <c r="E29" s="18" t="str">
        <f>IF(B29&lt;&gt;"",IFERROR(VLOOKUP(B29,SignOnSheet!$D$5:$K$18,3,FALSE),"NON_LISTED"),"")</f>
        <v/>
      </c>
      <c r="F29" s="18" t="str">
        <f>IF(B29&lt;&gt;"",IFERROR(VLOOKUP(B29,SignOnSheet!$D$5:$K$18,4,FALSE),"NON_LISTED"),"")</f>
        <v/>
      </c>
      <c r="G29" s="18" t="str">
        <f>IF(B29&lt;&gt;"",IFERROR(VLOOKUP(B29,SignOnSheet!$D$5:$K$18,5,FALSE),"NON_LISTED"),"")</f>
        <v/>
      </c>
      <c r="H29" s="18" t="str">
        <f>IF(B29&lt;&gt;"",IFERROR(VLOOKUP(B29,SignOnSheet!$D$5:$K$18,6,FALSE),"NON_LISTED"),"")</f>
        <v/>
      </c>
      <c r="I29" s="39" t="str">
        <f>IF(B29&lt;&gt;"",IFERROR(VLOOKUP(B29,SignOnSheet!$D$5:$K$18,2,FALSE),"NON_LISTED"),"")</f>
        <v/>
      </c>
      <c r="J29" s="18" t="str">
        <f t="shared" si="3"/>
        <v/>
      </c>
      <c r="K29" s="19" t="str">
        <f t="shared" si="0"/>
        <v/>
      </c>
      <c r="L29" s="19" t="str">
        <f t="shared" si="1"/>
        <v/>
      </c>
      <c r="M29" s="18" t="str">
        <f>IF(ISTEXT(C29),SignOnSheet!$U$22+1,IF(C29&lt;&gt;"",IFERROR(IF(L29&gt;0,RANK(L29,IF(L$6:L$56&gt;0,L$6:L$56,),1)-COUNTIF(L$6:L$56,"=0"),IF(L29&lt;&gt;"",SignOnSheet!$U$22+1,0)),0),""))</f>
        <v/>
      </c>
      <c r="N29" s="20" t="e">
        <f>IF(#REF!=N$5,IF(L29="",MAX($L$6:$L$56)+1,L29),"")</f>
        <v>#REF!</v>
      </c>
      <c r="O29" s="20"/>
      <c r="P29" s="20"/>
      <c r="Q29" s="20"/>
      <c r="R29" s="18"/>
      <c r="S29" s="20"/>
      <c r="T29" s="18"/>
    </row>
    <row r="30" spans="1:20" x14ac:dyDescent="0.2">
      <c r="A30" s="17">
        <f t="shared" si="2"/>
        <v>25</v>
      </c>
      <c r="B30" s="11"/>
      <c r="C30" s="11"/>
      <c r="D30" s="17" t="str">
        <f>IF(B30&lt;&gt;"",IFERROR(VLOOKUP(B30,SignOnSheet!$D$5:$N$18,7,FALSE),"NON_LISTED"),"")</f>
        <v/>
      </c>
      <c r="E30" s="18" t="str">
        <f>IF(B30&lt;&gt;"",IFERROR(VLOOKUP(B30,SignOnSheet!$D$5:$K$18,3,FALSE),"NON_LISTED"),"")</f>
        <v/>
      </c>
      <c r="F30" s="18" t="str">
        <f>IF(B30&lt;&gt;"",IFERROR(VLOOKUP(B30,SignOnSheet!$D$5:$K$18,4,FALSE),"NON_LISTED"),"")</f>
        <v/>
      </c>
      <c r="G30" s="18" t="str">
        <f>IF(B30&lt;&gt;"",IFERROR(VLOOKUP(B30,SignOnSheet!$D$5:$K$18,5,FALSE),"NON_LISTED"),"")</f>
        <v/>
      </c>
      <c r="H30" s="18" t="str">
        <f>IF(B30&lt;&gt;"",IFERROR(VLOOKUP(B30,SignOnSheet!$D$5:$K$18,6,FALSE),"NON_LISTED"),"")</f>
        <v/>
      </c>
      <c r="I30" s="39" t="str">
        <f>IF(B30&lt;&gt;"",IFERROR(VLOOKUP(B30,SignOnSheet!$D$5:$K$18,2,FALSE),"NON_LISTED"),"")</f>
        <v/>
      </c>
      <c r="J30" s="18" t="str">
        <f t="shared" si="3"/>
        <v/>
      </c>
      <c r="K30" s="19" t="str">
        <f t="shared" si="0"/>
        <v/>
      </c>
      <c r="L30" s="19" t="str">
        <f t="shared" si="1"/>
        <v/>
      </c>
      <c r="M30" s="18" t="str">
        <f>IF(ISTEXT(C30),SignOnSheet!$U$22+1,IF(C30&lt;&gt;"",IFERROR(IF(L30&gt;0,RANK(L30,IF(L$6:L$56&gt;0,L$6:L$56,),1)-COUNTIF(L$6:L$56,"=0"),IF(L30&lt;&gt;"",SignOnSheet!$U$22+1,0)),0),""))</f>
        <v/>
      </c>
      <c r="N30" s="20" t="e">
        <f>IF(#REF!=N$5,IF(L30="",MAX($L$6:$L$56)+1,L30),"")</f>
        <v>#REF!</v>
      </c>
      <c r="O30" s="20"/>
      <c r="P30" s="20"/>
      <c r="Q30" s="20"/>
      <c r="R30" s="18"/>
      <c r="S30" s="20"/>
      <c r="T30" s="18"/>
    </row>
    <row r="31" spans="1:20" x14ac:dyDescent="0.2">
      <c r="A31" s="17">
        <f t="shared" si="2"/>
        <v>26</v>
      </c>
      <c r="B31" s="11"/>
      <c r="C31" s="11"/>
      <c r="D31" s="17" t="str">
        <f>IF(B31&lt;&gt;"",IFERROR(VLOOKUP(B31,SignOnSheet!$D$5:$N$18,7,FALSE),"NON_LISTED"),"")</f>
        <v/>
      </c>
      <c r="E31" s="18" t="str">
        <f>IF(B31&lt;&gt;"",IFERROR(VLOOKUP(B31,SignOnSheet!$D$5:$K$18,3,FALSE),"NON_LISTED"),"")</f>
        <v/>
      </c>
      <c r="F31" s="18" t="str">
        <f>IF(B31&lt;&gt;"",IFERROR(VLOOKUP(B31,SignOnSheet!$D$5:$K$18,4,FALSE),"NON_LISTED"),"")</f>
        <v/>
      </c>
      <c r="G31" s="18" t="str">
        <f>IF(B31&lt;&gt;"",IFERROR(VLOOKUP(B31,SignOnSheet!$D$5:$K$18,5,FALSE),"NON_LISTED"),"")</f>
        <v/>
      </c>
      <c r="H31" s="18" t="str">
        <f>IF(B31&lt;&gt;"",IFERROR(VLOOKUP(B31,SignOnSheet!$D$5:$K$18,6,FALSE),"NON_LISTED"),"")</f>
        <v/>
      </c>
      <c r="I31" s="39" t="str">
        <f>IF(B31&lt;&gt;"",IFERROR(VLOOKUP(B31,SignOnSheet!$D$5:$K$18,2,FALSE),"NON_LISTED"),"")</f>
        <v/>
      </c>
      <c r="J31" s="18" t="str">
        <f t="shared" si="3"/>
        <v/>
      </c>
      <c r="K31" s="19" t="str">
        <f t="shared" si="0"/>
        <v/>
      </c>
      <c r="L31" s="19" t="str">
        <f t="shared" si="1"/>
        <v/>
      </c>
      <c r="M31" s="18" t="str">
        <f>IF(ISTEXT(C31),SignOnSheet!$U$22+1,IF(C31&lt;&gt;"",IFERROR(IF(L31&gt;0,RANK(L31,IF(L$6:L$56&gt;0,L$6:L$56,),1)-COUNTIF(L$6:L$56,"=0"),IF(L31&lt;&gt;"",SignOnSheet!$U$22+1,0)),0),""))</f>
        <v/>
      </c>
      <c r="N31" s="20" t="e">
        <f>IF(#REF!=N$5,IF(L31="",MAX($L$6:$L$56)+1,L31),"")</f>
        <v>#REF!</v>
      </c>
      <c r="O31" s="20"/>
      <c r="P31" s="20"/>
      <c r="Q31" s="20"/>
      <c r="R31" s="18"/>
      <c r="S31" s="20"/>
      <c r="T31" s="18"/>
    </row>
    <row r="32" spans="1:20" x14ac:dyDescent="0.2">
      <c r="A32" s="17">
        <f t="shared" si="2"/>
        <v>27</v>
      </c>
      <c r="B32" s="11"/>
      <c r="C32" s="11"/>
      <c r="D32" s="17" t="str">
        <f>IF(B32&lt;&gt;"",IFERROR(VLOOKUP(B32,SignOnSheet!$D$5:$N$18,7,FALSE),"NON_LISTED"),"")</f>
        <v/>
      </c>
      <c r="E32" s="18" t="str">
        <f>IF(B32&lt;&gt;"",IFERROR(VLOOKUP(B32,SignOnSheet!$D$5:$K$18,3,FALSE),"NON_LISTED"),"")</f>
        <v/>
      </c>
      <c r="F32" s="18" t="str">
        <f>IF(B32&lt;&gt;"",IFERROR(VLOOKUP(B32,SignOnSheet!$D$5:$K$18,4,FALSE),"NON_LISTED"),"")</f>
        <v/>
      </c>
      <c r="G32" s="18" t="str">
        <f>IF(B32&lt;&gt;"",IFERROR(VLOOKUP(B32,SignOnSheet!$D$5:$K$18,5,FALSE),"NON_LISTED"),"")</f>
        <v/>
      </c>
      <c r="H32" s="18" t="str">
        <f>IF(B32&lt;&gt;"",IFERROR(VLOOKUP(B32,SignOnSheet!$D$5:$K$18,6,FALSE),"NON_LISTED"),"")</f>
        <v/>
      </c>
      <c r="I32" s="39" t="str">
        <f>IF(B32&lt;&gt;"",IFERROR(VLOOKUP(B32,SignOnSheet!$D$5:$K$18,2,FALSE),"NON_LISTED"),"")</f>
        <v/>
      </c>
      <c r="J32" s="18" t="str">
        <f t="shared" si="3"/>
        <v/>
      </c>
      <c r="K32" s="19" t="str">
        <f t="shared" si="0"/>
        <v/>
      </c>
      <c r="L32" s="19" t="str">
        <f t="shared" si="1"/>
        <v/>
      </c>
      <c r="M32" s="18" t="str">
        <f>IF(ISTEXT(C32),SignOnSheet!$U$22+1,IF(C32&lt;&gt;"",IFERROR(IF(L32&gt;0,RANK(L32,IF(L$6:L$56&gt;0,L$6:L$56,),1)-COUNTIF(L$6:L$56,"=0"),IF(L32&lt;&gt;"",SignOnSheet!$U$22+1,0)),0),""))</f>
        <v/>
      </c>
      <c r="N32" s="20" t="e">
        <f>IF(#REF!=N$5,IF(L32="",MAX($L$6:$L$56)+1,L32),"")</f>
        <v>#REF!</v>
      </c>
      <c r="O32" s="20"/>
      <c r="P32" s="20"/>
      <c r="Q32" s="20"/>
      <c r="R32" s="18"/>
      <c r="S32" s="20"/>
      <c r="T32" s="18"/>
    </row>
    <row r="33" spans="1:20" x14ac:dyDescent="0.2">
      <c r="A33" s="17">
        <f t="shared" si="2"/>
        <v>28</v>
      </c>
      <c r="B33" s="11"/>
      <c r="C33" s="11"/>
      <c r="D33" s="17" t="str">
        <f>IF(B33&lt;&gt;"",IFERROR(VLOOKUP(B33,SignOnSheet!$D$5:$N$18,7,FALSE),"NON_LISTED"),"")</f>
        <v/>
      </c>
      <c r="E33" s="18" t="str">
        <f>IF(B33&lt;&gt;"",IFERROR(VLOOKUP(B33,SignOnSheet!$D$5:$K$18,3,FALSE),"NON_LISTED"),"")</f>
        <v/>
      </c>
      <c r="F33" s="18" t="str">
        <f>IF(B33&lt;&gt;"",IFERROR(VLOOKUP(B33,SignOnSheet!$D$5:$K$18,4,FALSE),"NON_LISTED"),"")</f>
        <v/>
      </c>
      <c r="G33" s="18" t="str">
        <f>IF(B33&lt;&gt;"",IFERROR(VLOOKUP(B33,SignOnSheet!$D$5:$K$18,5,FALSE),"NON_LISTED"),"")</f>
        <v/>
      </c>
      <c r="H33" s="18" t="str">
        <f>IF(B33&lt;&gt;"",IFERROR(VLOOKUP(B33,SignOnSheet!$D$5:$K$18,6,FALSE),"NON_LISTED"),"")</f>
        <v/>
      </c>
      <c r="I33" s="39" t="str">
        <f>IF(B33&lt;&gt;"",IFERROR(VLOOKUP(B33,SignOnSheet!$D$5:$K$18,2,FALSE),"NON_LISTED"),"")</f>
        <v/>
      </c>
      <c r="J33" s="18" t="str">
        <f t="shared" si="3"/>
        <v/>
      </c>
      <c r="K33" s="19" t="str">
        <f t="shared" si="0"/>
        <v/>
      </c>
      <c r="L33" s="19" t="str">
        <f t="shared" si="1"/>
        <v/>
      </c>
      <c r="M33" s="18" t="str">
        <f>IF(ISTEXT(C33),SignOnSheet!$U$22+1,IF(C33&lt;&gt;"",IFERROR(IF(L33&gt;0,RANK(L33,IF(L$6:L$56&gt;0,L$6:L$56,),1)-COUNTIF(L$6:L$56,"=0"),IF(L33&lt;&gt;"",SignOnSheet!$U$22+1,0)),0),""))</f>
        <v/>
      </c>
      <c r="N33" s="20" t="e">
        <f>IF(#REF!=N$5,IF(L33="",MAX($L$6:$L$56)+1,L33),"")</f>
        <v>#REF!</v>
      </c>
      <c r="O33" s="20"/>
      <c r="P33" s="20"/>
      <c r="Q33" s="20"/>
      <c r="R33" s="18"/>
      <c r="S33" s="20"/>
      <c r="T33" s="18"/>
    </row>
    <row r="34" spans="1:20" x14ac:dyDescent="0.2">
      <c r="A34" s="17">
        <f t="shared" si="2"/>
        <v>29</v>
      </c>
      <c r="B34" s="11"/>
      <c r="C34" s="11"/>
      <c r="D34" s="17" t="str">
        <f>IF(B34&lt;&gt;"",IFERROR(VLOOKUP(B34,SignOnSheet!$D$5:$N$18,7,FALSE),"NON_LISTED"),"")</f>
        <v/>
      </c>
      <c r="E34" s="18" t="str">
        <f>IF(B34&lt;&gt;"",IFERROR(VLOOKUP(B34,SignOnSheet!$D$5:$K$18,3,FALSE),"NON_LISTED"),"")</f>
        <v/>
      </c>
      <c r="F34" s="18" t="str">
        <f>IF(B34&lt;&gt;"",IFERROR(VLOOKUP(B34,SignOnSheet!$D$5:$K$18,4,FALSE),"NON_LISTED"),"")</f>
        <v/>
      </c>
      <c r="G34" s="18" t="str">
        <f>IF(B34&lt;&gt;"",IFERROR(VLOOKUP(B34,SignOnSheet!$D$5:$K$18,5,FALSE),"NON_LISTED"),"")</f>
        <v/>
      </c>
      <c r="H34" s="18" t="str">
        <f>IF(B34&lt;&gt;"",IFERROR(VLOOKUP(B34,SignOnSheet!$D$5:$K$18,6,FALSE),"NON_LISTED"),"")</f>
        <v/>
      </c>
      <c r="I34" s="39" t="str">
        <f>IF(B34&lt;&gt;"",IFERROR(VLOOKUP(B34,SignOnSheet!$D$5:$K$18,2,FALSE),"NON_LISTED"),"")</f>
        <v/>
      </c>
      <c r="J34" s="18" t="str">
        <f t="shared" si="3"/>
        <v/>
      </c>
      <c r="K34" s="19" t="str">
        <f t="shared" si="0"/>
        <v/>
      </c>
      <c r="L34" s="19" t="str">
        <f t="shared" si="1"/>
        <v/>
      </c>
      <c r="M34" s="18" t="str">
        <f>IF(ISTEXT(C34),SignOnSheet!$U$22+1,IF(C34&lt;&gt;"",IFERROR(IF(L34&gt;0,RANK(L34,IF(L$6:L$56&gt;0,L$6:L$56,),1)-COUNTIF(L$6:L$56,"=0"),IF(L34&lt;&gt;"",SignOnSheet!$U$22+1,0)),0),""))</f>
        <v/>
      </c>
      <c r="N34" s="20" t="e">
        <f>IF(#REF!=N$5,IF(L34="",MAX($L$6:$L$56)+1,L34),"")</f>
        <v>#REF!</v>
      </c>
      <c r="O34" s="20"/>
      <c r="P34" s="20"/>
      <c r="Q34" s="20"/>
      <c r="R34" s="18"/>
      <c r="S34" s="20"/>
      <c r="T34" s="18"/>
    </row>
    <row r="35" spans="1:20" x14ac:dyDescent="0.2">
      <c r="A35" s="17">
        <f t="shared" si="2"/>
        <v>30</v>
      </c>
      <c r="B35" s="11"/>
      <c r="C35" s="11"/>
      <c r="D35" s="17" t="str">
        <f>IF(B35&lt;&gt;"",IFERROR(VLOOKUP(B35,SignOnSheet!$D$5:$N$18,7,FALSE),"NON_LISTED"),"")</f>
        <v/>
      </c>
      <c r="E35" s="18" t="str">
        <f>IF(B35&lt;&gt;"",IFERROR(VLOOKUP(B35,SignOnSheet!$D$5:$K$18,3,FALSE),"NON_LISTED"),"")</f>
        <v/>
      </c>
      <c r="F35" s="18" t="str">
        <f>IF(B35&lt;&gt;"",IFERROR(VLOOKUP(B35,SignOnSheet!$D$5:$K$18,4,FALSE),"NON_LISTED"),"")</f>
        <v/>
      </c>
      <c r="G35" s="18" t="str">
        <f>IF(B35&lt;&gt;"",IFERROR(VLOOKUP(B35,SignOnSheet!$D$5:$K$18,5,FALSE),"NON_LISTED"),"")</f>
        <v/>
      </c>
      <c r="H35" s="18" t="str">
        <f>IF(B35&lt;&gt;"",IFERROR(VLOOKUP(B35,SignOnSheet!$D$5:$K$18,6,FALSE),"NON_LISTED"),"")</f>
        <v/>
      </c>
      <c r="I35" s="39" t="str">
        <f>IF(B35&lt;&gt;"",IFERROR(VLOOKUP(B35,SignOnSheet!$D$5:$K$18,2,FALSE),"NON_LISTED"),"")</f>
        <v/>
      </c>
      <c r="J35" s="18" t="str">
        <f t="shared" si="3"/>
        <v/>
      </c>
      <c r="K35" s="19" t="str">
        <f t="shared" si="0"/>
        <v/>
      </c>
      <c r="L35" s="19" t="str">
        <f t="shared" si="1"/>
        <v/>
      </c>
      <c r="M35" s="18" t="str">
        <f>IF(ISTEXT(C35),SignOnSheet!$U$22+1,IF(C35&lt;&gt;"",IFERROR(IF(L35&gt;0,RANK(L35,IF(L$6:L$56&gt;0,L$6:L$56,),1)-COUNTIF(L$6:L$56,"=0"),IF(L35&lt;&gt;"",SignOnSheet!$U$22+1,0)),0),""))</f>
        <v/>
      </c>
      <c r="N35" s="20" t="e">
        <f>IF(#REF!=N$5,IF(L35="",MAX($L$6:$L$56)+1,L35),"")</f>
        <v>#REF!</v>
      </c>
      <c r="O35" s="20"/>
      <c r="P35" s="20"/>
      <c r="Q35" s="20"/>
      <c r="R35" s="18"/>
      <c r="S35" s="20"/>
      <c r="T35" s="18"/>
    </row>
    <row r="36" spans="1:20" x14ac:dyDescent="0.2">
      <c r="A36" s="17">
        <f t="shared" si="2"/>
        <v>31</v>
      </c>
      <c r="B36" s="11"/>
      <c r="C36" s="11"/>
      <c r="D36" s="17" t="str">
        <f>IF(B36&lt;&gt;"",IFERROR(VLOOKUP(B36,SignOnSheet!$D$5:$N$18,7,FALSE),"NON_LISTED"),"")</f>
        <v/>
      </c>
      <c r="E36" s="18" t="str">
        <f>IF(B36&lt;&gt;"",IFERROR(VLOOKUP(B36,SignOnSheet!$D$5:$K$18,3,FALSE),"NON_LISTED"),"")</f>
        <v/>
      </c>
      <c r="F36" s="18" t="str">
        <f>IF(B36&lt;&gt;"",IFERROR(VLOOKUP(B36,SignOnSheet!$D$5:$K$18,4,FALSE),"NON_LISTED"),"")</f>
        <v/>
      </c>
      <c r="G36" s="18" t="str">
        <f>IF(B36&lt;&gt;"",IFERROR(VLOOKUP(B36,SignOnSheet!$D$5:$K$18,5,FALSE),"NON_LISTED"),"")</f>
        <v/>
      </c>
      <c r="H36" s="18" t="str">
        <f>IF(B36&lt;&gt;"",IFERROR(VLOOKUP(B36,SignOnSheet!$D$5:$K$18,6,FALSE),"NON_LISTED"),"")</f>
        <v/>
      </c>
      <c r="I36" s="39" t="str">
        <f>IF(B36&lt;&gt;"",IFERROR(VLOOKUP(B36,SignOnSheet!$D$5:$K$18,2,FALSE),"NON_LISTED"),"")</f>
        <v/>
      </c>
      <c r="J36" s="18" t="str">
        <f t="shared" si="3"/>
        <v/>
      </c>
      <c r="K36" s="19" t="str">
        <f t="shared" si="0"/>
        <v/>
      </c>
      <c r="L36" s="19" t="str">
        <f t="shared" si="1"/>
        <v/>
      </c>
      <c r="M36" s="18" t="str">
        <f>IF(ISTEXT(C36),SignOnSheet!$U$22+1,IF(C36&lt;&gt;"",IFERROR(IF(L36&gt;0,RANK(L36,IF(L$6:L$56&gt;0,L$6:L$56,),1)-COUNTIF(L$6:L$56,"=0"),IF(L36&lt;&gt;"",SignOnSheet!$U$22+1,0)),0),""))</f>
        <v/>
      </c>
      <c r="N36" s="20" t="e">
        <f>IF(#REF!=N$5,IF(L36="",MAX($L$6:$L$56)+1,L36),"")</f>
        <v>#REF!</v>
      </c>
      <c r="O36" s="20" t="str">
        <f t="shared" ref="O36:O56" si="4">IFERROR(IF(L36&lt;&gt;"",L36/I36,""),"")</f>
        <v/>
      </c>
      <c r="P36" s="20" t="str">
        <f t="shared" ref="P36:P56" si="5">IF(LEFT(B37,1)="D",COUNTA($C$6:$C$56)+1,IF(C37&lt;&gt;"",IFERROR(IF(O36&gt;0,RANK(O36,IF(O$6:O$56&gt;0,O$6:O$56,),1)-COUNTIF(O$6:O$56,"=0"),IF(O36&lt;&gt;"",COUNT($C$6:$C$56)+1,0)),0),""))</f>
        <v/>
      </c>
      <c r="Q36" s="20"/>
      <c r="R36" s="18"/>
      <c r="S36" s="20"/>
      <c r="T36" s="18"/>
    </row>
    <row r="37" spans="1:20" x14ac:dyDescent="0.2">
      <c r="A37" s="17">
        <f t="shared" si="2"/>
        <v>32</v>
      </c>
      <c r="B37" s="11"/>
      <c r="C37" s="11"/>
      <c r="D37" s="17" t="str">
        <f>IF(B37&lt;&gt;"",IFERROR(VLOOKUP(B37,SignOnSheet!$D$5:$N$18,7,FALSE),"NON_LISTED"),"")</f>
        <v/>
      </c>
      <c r="E37" s="18" t="str">
        <f>IF(B37&lt;&gt;"",IFERROR(VLOOKUP(B37,SignOnSheet!$D$5:$K$18,3,FALSE),"NON_LISTED"),"")</f>
        <v/>
      </c>
      <c r="F37" s="18" t="str">
        <f>IF(B37&lt;&gt;"",IFERROR(VLOOKUP(B37,SignOnSheet!$D$5:$K$18,4,FALSE),"NON_LISTED"),"")</f>
        <v/>
      </c>
      <c r="G37" s="18" t="str">
        <f>IF(B37&lt;&gt;"",IFERROR(VLOOKUP(B37,SignOnSheet!$D$5:$K$18,5,FALSE),"NON_LISTED"),"")</f>
        <v/>
      </c>
      <c r="H37" s="18" t="str">
        <f>IF(B37&lt;&gt;"",IFERROR(VLOOKUP(B37,SignOnSheet!$D$5:$K$18,6,FALSE),"NON_LISTED"),"")</f>
        <v/>
      </c>
      <c r="I37" s="39" t="str">
        <f>IF(B37&lt;&gt;"",IFERROR(VLOOKUP(B37,SignOnSheet!$D$5:$K$18,2,FALSE),"NON_LISTED"),"")</f>
        <v/>
      </c>
      <c r="J37" s="18" t="str">
        <f t="shared" si="3"/>
        <v/>
      </c>
      <c r="K37" s="19" t="str">
        <f t="shared" si="0"/>
        <v/>
      </c>
      <c r="L37" s="19" t="str">
        <f t="shared" si="1"/>
        <v/>
      </c>
      <c r="M37" s="18" t="str">
        <f>IF(ISTEXT(C37),SignOnSheet!$U$22+1,IF(C37&lt;&gt;"",IFERROR(IF(L37&gt;0,RANK(L37,IF(L$6:L$56&gt;0,L$6:L$56,),1)-COUNTIF(L$6:L$56,"=0"),IF(L37&lt;&gt;"",SignOnSheet!$U$22+1,0)),0),""))</f>
        <v/>
      </c>
      <c r="N37" s="20" t="e">
        <f>IF(#REF!=N$5,IF(L37="",MAX($L$6:$L$56)+1,L37),"")</f>
        <v>#REF!</v>
      </c>
      <c r="O37" s="20" t="str">
        <f t="shared" si="4"/>
        <v/>
      </c>
      <c r="P37" s="20" t="str">
        <f t="shared" si="5"/>
        <v/>
      </c>
      <c r="Q37" s="20"/>
      <c r="R37" s="18"/>
      <c r="S37" s="20"/>
      <c r="T37" s="18"/>
    </row>
    <row r="38" spans="1:20" x14ac:dyDescent="0.2">
      <c r="A38" s="17">
        <f t="shared" si="2"/>
        <v>33</v>
      </c>
      <c r="B38" s="11"/>
      <c r="C38" s="11"/>
      <c r="D38" s="17" t="str">
        <f>IF(B38&lt;&gt;"",IFERROR(VLOOKUP(B38,SignOnSheet!$D$5:$N$18,7,FALSE),"NON_LISTED"),"")</f>
        <v/>
      </c>
      <c r="E38" s="18" t="str">
        <f>IF(B38&lt;&gt;"",IFERROR(VLOOKUP(B38,SignOnSheet!$D$5:$K$18,3,FALSE),"NON_LISTED"),"")</f>
        <v/>
      </c>
      <c r="F38" s="18" t="str">
        <f>IF(B38&lt;&gt;"",IFERROR(VLOOKUP(B38,SignOnSheet!$D$5:$K$18,4,FALSE),"NON_LISTED"),"")</f>
        <v/>
      </c>
      <c r="G38" s="18" t="str">
        <f>IF(B38&lt;&gt;"",IFERROR(VLOOKUP(B38,SignOnSheet!$D$5:$K$18,5,FALSE),"NON_LISTED"),"")</f>
        <v/>
      </c>
      <c r="H38" s="18" t="str">
        <f>IF(B38&lt;&gt;"",IFERROR(VLOOKUP(B38,SignOnSheet!$D$5:$K$18,6,FALSE),"NON_LISTED"),"")</f>
        <v/>
      </c>
      <c r="I38" s="39" t="str">
        <f>IF(B38&lt;&gt;"",IFERROR(VLOOKUP(B38,SignOnSheet!$D$5:$K$18,2,FALSE),"NON_LISTED"),"")</f>
        <v/>
      </c>
      <c r="J38" s="18" t="str">
        <f t="shared" si="3"/>
        <v/>
      </c>
      <c r="K38" s="19" t="str">
        <f t="shared" si="0"/>
        <v/>
      </c>
      <c r="L38" s="19" t="str">
        <f t="shared" si="1"/>
        <v/>
      </c>
      <c r="M38" s="18" t="str">
        <f>IF(ISTEXT(C38),SignOnSheet!$U$22+1,IF(C38&lt;&gt;"",IFERROR(IF(L38&gt;0,RANK(L38,IF(L$6:L$56&gt;0,L$6:L$56,),1)-COUNTIF(L$6:L$56,"=0"),IF(L38&lt;&gt;"",SignOnSheet!$U$22+1,0)),0),""))</f>
        <v/>
      </c>
      <c r="N38" s="20" t="e">
        <f>IF(#REF!=N$5,IF(L38="",MAX($L$6:$L$56)+1,L38),"")</f>
        <v>#REF!</v>
      </c>
      <c r="O38" s="20" t="str">
        <f t="shared" si="4"/>
        <v/>
      </c>
      <c r="P38" s="20" t="str">
        <f t="shared" si="5"/>
        <v/>
      </c>
      <c r="Q38" s="20"/>
      <c r="R38" s="18"/>
      <c r="S38" s="20"/>
      <c r="T38" s="18"/>
    </row>
    <row r="39" spans="1:20" x14ac:dyDescent="0.2">
      <c r="A39" s="17">
        <f t="shared" si="2"/>
        <v>34</v>
      </c>
      <c r="B39" s="11"/>
      <c r="C39" s="11"/>
      <c r="D39" s="17" t="str">
        <f>IF(B39&lt;&gt;"",IFERROR(VLOOKUP(B39,SignOnSheet!$D$5:$N$18,7,FALSE),"NON_LISTED"),"")</f>
        <v/>
      </c>
      <c r="E39" s="18" t="str">
        <f>IF(B39&lt;&gt;"",IFERROR(VLOOKUP(B39,SignOnSheet!$D$5:$K$18,3,FALSE),"NON_LISTED"),"")</f>
        <v/>
      </c>
      <c r="F39" s="18" t="str">
        <f>IF(B39&lt;&gt;"",IFERROR(VLOOKUP(B39,SignOnSheet!$D$5:$K$18,4,FALSE),"NON_LISTED"),"")</f>
        <v/>
      </c>
      <c r="G39" s="18" t="str">
        <f>IF(B39&lt;&gt;"",IFERROR(VLOOKUP(B39,SignOnSheet!$D$5:$K$18,5,FALSE),"NON_LISTED"),"")</f>
        <v/>
      </c>
      <c r="H39" s="18" t="str">
        <f>IF(B39&lt;&gt;"",IFERROR(VLOOKUP(B39,SignOnSheet!$D$5:$K$18,6,FALSE),"NON_LISTED"),"")</f>
        <v/>
      </c>
      <c r="I39" s="39" t="str">
        <f>IF(B39&lt;&gt;"",IFERROR(VLOOKUP(B39,SignOnSheet!$D$5:$K$18,2,FALSE),"NON_LISTED"),"")</f>
        <v/>
      </c>
      <c r="J39" s="18" t="str">
        <f t="shared" si="3"/>
        <v/>
      </c>
      <c r="K39" s="19" t="str">
        <f t="shared" si="0"/>
        <v/>
      </c>
      <c r="L39" s="19" t="str">
        <f t="shared" si="1"/>
        <v/>
      </c>
      <c r="M39" s="18" t="str">
        <f>IF(ISTEXT(C39),SignOnSheet!$U$22+1,IF(C39&lt;&gt;"",IFERROR(IF(L39&gt;0,RANK(L39,IF(L$6:L$56&gt;0,L$6:L$56,),1)-COUNTIF(L$6:L$56,"=0"),IF(L39&lt;&gt;"",SignOnSheet!$U$22+1,0)),0),""))</f>
        <v/>
      </c>
      <c r="N39" s="20" t="e">
        <f>IF(#REF!=N$5,IF(L39="",MAX($L$6:$L$56)+1,L39),"")</f>
        <v>#REF!</v>
      </c>
      <c r="O39" s="20" t="str">
        <f t="shared" si="4"/>
        <v/>
      </c>
      <c r="P39" s="20" t="str">
        <f t="shared" si="5"/>
        <v/>
      </c>
      <c r="Q39" s="20"/>
      <c r="R39" s="18"/>
      <c r="S39" s="20"/>
      <c r="T39" s="18"/>
    </row>
    <row r="40" spans="1:20" x14ac:dyDescent="0.2">
      <c r="A40" s="17">
        <f t="shared" si="2"/>
        <v>35</v>
      </c>
      <c r="B40" s="11"/>
      <c r="C40" s="11"/>
      <c r="D40" s="17" t="str">
        <f>IF(B40&lt;&gt;"",IFERROR(VLOOKUP(B40,SignOnSheet!$D$5:$N$18,7,FALSE),"NON_LISTED"),"")</f>
        <v/>
      </c>
      <c r="E40" s="18" t="str">
        <f>IF(B40&lt;&gt;"",IFERROR(VLOOKUP(B40,SignOnSheet!$D$5:$K$18,3,FALSE),"NON_LISTED"),"")</f>
        <v/>
      </c>
      <c r="F40" s="18" t="str">
        <f>IF(B40&lt;&gt;"",IFERROR(VLOOKUP(B40,SignOnSheet!$D$5:$K$18,4,FALSE),"NON_LISTED"),"")</f>
        <v/>
      </c>
      <c r="G40" s="18" t="str">
        <f>IF(B40&lt;&gt;"",IFERROR(VLOOKUP(B40,SignOnSheet!$D$5:$K$18,5,FALSE),"NON_LISTED"),"")</f>
        <v/>
      </c>
      <c r="H40" s="18" t="str">
        <f>IF(B40&lt;&gt;"",IFERROR(VLOOKUP(B40,SignOnSheet!$D$5:$K$18,6,FALSE),"NON_LISTED"),"")</f>
        <v/>
      </c>
      <c r="I40" s="39" t="str">
        <f>IF(B40&lt;&gt;"",IFERROR(VLOOKUP(B40,SignOnSheet!$D$5:$K$18,2,FALSE),"NON_LISTED"),"")</f>
        <v/>
      </c>
      <c r="J40" s="18" t="str">
        <f t="shared" si="3"/>
        <v/>
      </c>
      <c r="K40" s="19" t="str">
        <f t="shared" si="0"/>
        <v/>
      </c>
      <c r="L40" s="19" t="str">
        <f t="shared" si="1"/>
        <v/>
      </c>
      <c r="M40" s="18" t="str">
        <f>IF(ISTEXT(C40),SignOnSheet!$U$22+1,IF(C40&lt;&gt;"",IFERROR(IF(L40&gt;0,RANK(L40,IF(L$6:L$56&gt;0,L$6:L$56,),1)-COUNTIF(L$6:L$56,"=0"),IF(L40&lt;&gt;"",SignOnSheet!$U$22+1,0)),0),""))</f>
        <v/>
      </c>
      <c r="N40" s="20" t="e">
        <f>IF(#REF!=N$5,IF(L40="",MAX($L$6:$L$56)+1,L40),"")</f>
        <v>#REF!</v>
      </c>
      <c r="O40" s="20" t="str">
        <f t="shared" si="4"/>
        <v/>
      </c>
      <c r="P40" s="20" t="str">
        <f t="shared" si="5"/>
        <v/>
      </c>
      <c r="Q40" s="20"/>
      <c r="R40" s="18"/>
      <c r="S40" s="20"/>
      <c r="T40" s="18"/>
    </row>
    <row r="41" spans="1:20" x14ac:dyDescent="0.2">
      <c r="A41" s="17">
        <f t="shared" si="2"/>
        <v>36</v>
      </c>
      <c r="B41" s="11"/>
      <c r="C41" s="11"/>
      <c r="D41" s="17" t="str">
        <f>IF(B41&lt;&gt;"",IFERROR(VLOOKUP(B41,SignOnSheet!$D$5:$N$18,7,FALSE),"NON_LISTED"),"")</f>
        <v/>
      </c>
      <c r="E41" s="18" t="str">
        <f>IF(B41&lt;&gt;"",IFERROR(VLOOKUP(B41,SignOnSheet!$D$5:$K$18,3,FALSE),"NON_LISTED"),"")</f>
        <v/>
      </c>
      <c r="F41" s="18" t="str">
        <f>IF(B41&lt;&gt;"",IFERROR(VLOOKUP(B41,SignOnSheet!$D$5:$K$18,4,FALSE),"NON_LISTED"),"")</f>
        <v/>
      </c>
      <c r="G41" s="18" t="str">
        <f>IF(B41&lt;&gt;"",IFERROR(VLOOKUP(B41,SignOnSheet!$D$5:$K$18,5,FALSE),"NON_LISTED"),"")</f>
        <v/>
      </c>
      <c r="H41" s="18" t="str">
        <f>IF(B41&lt;&gt;"",IFERROR(VLOOKUP(B41,SignOnSheet!$D$5:$K$18,6,FALSE),"NON_LISTED"),"")</f>
        <v/>
      </c>
      <c r="I41" s="27" t="str">
        <f>IF(B41&lt;&gt;"",IFERROR(VLOOKUP(B41,SignOnSheet!$D$5:$K$18,2,FALSE),"NON_LISTED"),"")</f>
        <v/>
      </c>
      <c r="J41" s="18" t="str">
        <f t="shared" si="3"/>
        <v/>
      </c>
      <c r="K41" s="19" t="str">
        <f t="shared" si="0"/>
        <v/>
      </c>
      <c r="L41" s="19" t="str">
        <f t="shared" si="1"/>
        <v/>
      </c>
      <c r="M41" s="18" t="str">
        <f>IF(ISTEXT(C41),SignOnSheet!$U$22+1,IF(C41&lt;&gt;"",IFERROR(IF(L41&gt;0,RANK(L41,IF(L$6:L$56&gt;0,L$6:L$56,),1)-COUNTIF(L$6:L$56,"=0"),IF(L41&lt;&gt;"",SignOnSheet!$U$22+1,0)),0),""))</f>
        <v/>
      </c>
      <c r="N41" s="20" t="e">
        <f>IF(#REF!=N$5,IF(L41="",MAX($L$6:$L$56)+1,L41),"")</f>
        <v>#REF!</v>
      </c>
      <c r="O41" s="20" t="str">
        <f t="shared" si="4"/>
        <v/>
      </c>
      <c r="P41" s="20" t="str">
        <f t="shared" si="5"/>
        <v/>
      </c>
      <c r="Q41" s="20"/>
      <c r="R41" s="18"/>
      <c r="S41" s="20"/>
      <c r="T41" s="18"/>
    </row>
    <row r="42" spans="1:20" x14ac:dyDescent="0.2">
      <c r="A42" s="17">
        <f t="shared" si="2"/>
        <v>37</v>
      </c>
      <c r="B42" s="11"/>
      <c r="C42" s="11"/>
      <c r="D42" s="17" t="str">
        <f>IF(B42&lt;&gt;"",IFERROR(VLOOKUP(B42,SignOnSheet!$D$5:$N$18,7,FALSE),"NON_LISTED"),"")</f>
        <v/>
      </c>
      <c r="E42" s="18" t="str">
        <f>IF(B42&lt;&gt;"",IFERROR(VLOOKUP(B42,SignOnSheet!$D$5:$K$18,3,FALSE),"NON_LISTED"),"")</f>
        <v/>
      </c>
      <c r="F42" s="18" t="str">
        <f>IF(B42&lt;&gt;"",IFERROR(VLOOKUP(B42,SignOnSheet!$D$5:$K$18,4,FALSE),"NON_LISTED"),"")</f>
        <v/>
      </c>
      <c r="G42" s="18" t="str">
        <f>IF(B42&lt;&gt;"",IFERROR(VLOOKUP(B42,SignOnSheet!$D$5:$K$18,5,FALSE),"NON_LISTED"),"")</f>
        <v/>
      </c>
      <c r="H42" s="18" t="str">
        <f>IF(B42&lt;&gt;"",IFERROR(VLOOKUP(B42,SignOnSheet!$D$5:$K$18,6,FALSE),"NON_LISTED"),"")</f>
        <v/>
      </c>
      <c r="I42" s="27" t="str">
        <f>IF(B42&lt;&gt;"",IFERROR(VLOOKUP(B42,SignOnSheet!$D$5:$K$18,2,FALSE),"NON_LISTED"),"")</f>
        <v/>
      </c>
      <c r="J42" s="18" t="str">
        <f t="shared" si="3"/>
        <v/>
      </c>
      <c r="K42" s="19" t="str">
        <f t="shared" si="0"/>
        <v/>
      </c>
      <c r="L42" s="19" t="str">
        <f t="shared" si="1"/>
        <v/>
      </c>
      <c r="M42" s="18" t="str">
        <f>IF(ISTEXT(C42),SignOnSheet!$U$22+1,IF(C42&lt;&gt;"",IFERROR(IF(L42&gt;0,RANK(L42,IF(L$6:L$56&gt;0,L$6:L$56,),1)-COUNTIF(L$6:L$56,"=0"),IF(L42&lt;&gt;"",SignOnSheet!$U$22+1,0)),0),""))</f>
        <v/>
      </c>
      <c r="N42" s="20" t="e">
        <f>IF(#REF!=N$5,IF(L42="",MAX($L$6:$L$56)+1,L42),"")</f>
        <v>#REF!</v>
      </c>
      <c r="O42" s="20" t="str">
        <f t="shared" si="4"/>
        <v/>
      </c>
      <c r="P42" s="20" t="str">
        <f t="shared" si="5"/>
        <v/>
      </c>
      <c r="Q42" s="20"/>
      <c r="R42" s="18"/>
      <c r="S42" s="20"/>
      <c r="T42" s="18"/>
    </row>
    <row r="43" spans="1:20" x14ac:dyDescent="0.2">
      <c r="A43" s="17">
        <f t="shared" si="2"/>
        <v>38</v>
      </c>
      <c r="B43" s="11"/>
      <c r="C43" s="11"/>
      <c r="D43" s="17" t="str">
        <f>IF(B43&lt;&gt;"",IFERROR(VLOOKUP(B43,SignOnSheet!$D$5:$N$18,7,FALSE),"NON_LISTED"),"")</f>
        <v/>
      </c>
      <c r="E43" s="18" t="str">
        <f>IF(B43&lt;&gt;"",IFERROR(VLOOKUP(B43,SignOnSheet!$D$5:$K$18,3,FALSE),"NON_LISTED"),"")</f>
        <v/>
      </c>
      <c r="F43" s="18" t="str">
        <f>IF(B43&lt;&gt;"",IFERROR(VLOOKUP(B43,SignOnSheet!$D$5:$K$18,4,FALSE),"NON_LISTED"),"")</f>
        <v/>
      </c>
      <c r="G43" s="18" t="str">
        <f>IF(B43&lt;&gt;"",IFERROR(VLOOKUP(B43,SignOnSheet!$D$5:$K$18,5,FALSE),"NON_LISTED"),"")</f>
        <v/>
      </c>
      <c r="H43" s="18" t="str">
        <f>IF(B43&lt;&gt;"",IFERROR(VLOOKUP(B43,SignOnSheet!$D$5:$K$18,6,FALSE),"NON_LISTED"),"")</f>
        <v/>
      </c>
      <c r="I43" s="27" t="str">
        <f>IF(B43&lt;&gt;"",IFERROR(VLOOKUP(B43,SignOnSheet!$D$5:$K$18,2,FALSE),"NON_LISTED"),"")</f>
        <v/>
      </c>
      <c r="J43" s="18" t="str">
        <f t="shared" si="3"/>
        <v/>
      </c>
      <c r="K43" s="19" t="str">
        <f t="shared" si="0"/>
        <v/>
      </c>
      <c r="L43" s="19" t="str">
        <f t="shared" si="1"/>
        <v/>
      </c>
      <c r="M43" s="18" t="str">
        <f>IF(ISTEXT(C43),SignOnSheet!$U$22+1,IF(C43&lt;&gt;"",IFERROR(IF(L43&gt;0,RANK(L43,IF(L$6:L$56&gt;0,L$6:L$56,),1)-COUNTIF(L$6:L$56,"=0"),IF(L43&lt;&gt;"",SignOnSheet!$U$22+1,0)),0),""))</f>
        <v/>
      </c>
      <c r="N43" s="20" t="e">
        <f>IF(#REF!=N$5,IF(L43="",MAX($L$6:$L$56)+1,L43),"")</f>
        <v>#REF!</v>
      </c>
      <c r="O43" s="20" t="str">
        <f t="shared" si="4"/>
        <v/>
      </c>
      <c r="P43" s="20" t="str">
        <f t="shared" si="5"/>
        <v/>
      </c>
      <c r="Q43" s="20"/>
      <c r="R43" s="18"/>
      <c r="S43" s="20"/>
      <c r="T43" s="18"/>
    </row>
    <row r="44" spans="1:20" x14ac:dyDescent="0.2">
      <c r="A44" s="17">
        <f t="shared" si="2"/>
        <v>39</v>
      </c>
      <c r="B44" s="11"/>
      <c r="C44" s="11"/>
      <c r="D44" s="17" t="str">
        <f>IF(B44&lt;&gt;"",IFERROR(VLOOKUP(B44,SignOnSheet!$D$5:$N$18,7,FALSE),"NON_LISTED"),"")</f>
        <v/>
      </c>
      <c r="E44" s="18" t="str">
        <f>IF(B44&lt;&gt;"",IFERROR(VLOOKUP(B44,SignOnSheet!$D$5:$K$18,3,FALSE),"NON_LISTED"),"")</f>
        <v/>
      </c>
      <c r="F44" s="18" t="str">
        <f>IF(B44&lt;&gt;"",IFERROR(VLOOKUP(B44,SignOnSheet!$D$5:$K$18,4,FALSE),"NON_LISTED"),"")</f>
        <v/>
      </c>
      <c r="G44" s="18" t="str">
        <f>IF(B44&lt;&gt;"",IFERROR(VLOOKUP(B44,SignOnSheet!$D$5:$K$18,5,FALSE),"NON_LISTED"),"")</f>
        <v/>
      </c>
      <c r="H44" s="18" t="str">
        <f>IF(B44&lt;&gt;"",IFERROR(VLOOKUP(B44,SignOnSheet!$D$5:$K$18,6,FALSE),"NON_LISTED"),"")</f>
        <v/>
      </c>
      <c r="I44" s="27" t="str">
        <f>IF(B44&lt;&gt;"",IFERROR(VLOOKUP(B44,SignOnSheet!$D$5:$K$18,2,FALSE),"NON_LISTED"),"")</f>
        <v/>
      </c>
      <c r="J44" s="18" t="str">
        <f t="shared" si="3"/>
        <v/>
      </c>
      <c r="K44" s="19" t="str">
        <f t="shared" si="0"/>
        <v/>
      </c>
      <c r="L44" s="19" t="str">
        <f t="shared" si="1"/>
        <v/>
      </c>
      <c r="M44" s="18" t="str">
        <f>IF(ISTEXT(C44),SignOnSheet!$U$22+1,IF(C44&lt;&gt;"",IFERROR(IF(L44&gt;0,RANK(L44,IF(L$6:L$56&gt;0,L$6:L$56,),1)-COUNTIF(L$6:L$56,"=0"),IF(L44&lt;&gt;"",SignOnSheet!$U$22+1,0)),0),""))</f>
        <v/>
      </c>
      <c r="N44" s="20" t="e">
        <f>IF(#REF!=N$5,IF(L44="",MAX($L$6:$L$56)+1,L44),"")</f>
        <v>#REF!</v>
      </c>
      <c r="O44" s="20" t="str">
        <f t="shared" si="4"/>
        <v/>
      </c>
      <c r="P44" s="20" t="str">
        <f t="shared" si="5"/>
        <v/>
      </c>
      <c r="Q44" s="20"/>
      <c r="R44" s="18"/>
      <c r="S44" s="20"/>
      <c r="T44" s="18"/>
    </row>
    <row r="45" spans="1:20" x14ac:dyDescent="0.2">
      <c r="A45" s="17">
        <f t="shared" si="2"/>
        <v>40</v>
      </c>
      <c r="B45" s="11"/>
      <c r="C45" s="11"/>
      <c r="D45" s="17" t="str">
        <f>IF(B45&lt;&gt;"",IFERROR(VLOOKUP(B45,SignOnSheet!$D$5:$N$18,7,FALSE),"NON_LISTED"),"")</f>
        <v/>
      </c>
      <c r="E45" s="18" t="str">
        <f>IF(B45&lt;&gt;"",IFERROR(VLOOKUP(B45,SignOnSheet!$D$5:$K$18,3,FALSE),"NON_LISTED"),"")</f>
        <v/>
      </c>
      <c r="F45" s="18" t="str">
        <f>IF(B45&lt;&gt;"",IFERROR(VLOOKUP(B45,SignOnSheet!$D$5:$K$18,4,FALSE),"NON_LISTED"),"")</f>
        <v/>
      </c>
      <c r="G45" s="18" t="str">
        <f>IF(B45&lt;&gt;"",IFERROR(VLOOKUP(B45,SignOnSheet!$D$5:$K$18,5,FALSE),"NON_LISTED"),"")</f>
        <v/>
      </c>
      <c r="H45" s="18" t="str">
        <f>IF(B45&lt;&gt;"",IFERROR(VLOOKUP(B45,SignOnSheet!$D$5:$K$18,6,FALSE),"NON_LISTED"),"")</f>
        <v/>
      </c>
      <c r="I45" s="27" t="str">
        <f>IF(B45&lt;&gt;"",IFERROR(VLOOKUP(B45,SignOnSheet!$D$5:$K$18,2,FALSE),"NON_LISTED"),"")</f>
        <v/>
      </c>
      <c r="J45" s="18" t="str">
        <f t="shared" si="3"/>
        <v/>
      </c>
      <c r="K45" s="19" t="str">
        <f t="shared" si="0"/>
        <v/>
      </c>
      <c r="L45" s="19" t="str">
        <f t="shared" si="1"/>
        <v/>
      </c>
      <c r="M45" s="18" t="str">
        <f>IF(ISTEXT(C45),SignOnSheet!$U$22+1,IF(C45&lt;&gt;"",IFERROR(IF(L45&gt;0,RANK(L45,IF(L$6:L$56&gt;0,L$6:L$56,),1)-COUNTIF(L$6:L$56,"=0"),IF(L45&lt;&gt;"",SignOnSheet!$U$22+1,0)),0),""))</f>
        <v/>
      </c>
      <c r="N45" s="20" t="e">
        <f>IF(#REF!=N$5,IF(L45="",MAX($L$6:$L$56)+1,L45),"")</f>
        <v>#REF!</v>
      </c>
      <c r="O45" s="20" t="str">
        <f t="shared" si="4"/>
        <v/>
      </c>
      <c r="P45" s="20" t="str">
        <f t="shared" si="5"/>
        <v/>
      </c>
      <c r="Q45" s="20"/>
      <c r="R45" s="18"/>
      <c r="S45" s="20"/>
      <c r="T45" s="18"/>
    </row>
    <row r="46" spans="1:20" x14ac:dyDescent="0.2">
      <c r="A46" s="17">
        <f t="shared" si="2"/>
        <v>41</v>
      </c>
      <c r="B46" s="11"/>
      <c r="C46" s="11"/>
      <c r="D46" s="17" t="str">
        <f>IF(B46&lt;&gt;"",IFERROR(VLOOKUP(B46,SignOnSheet!$D$5:$N$18,7,FALSE),"NON_LISTED"),"")</f>
        <v/>
      </c>
      <c r="E46" s="18" t="str">
        <f>IF(B46&lt;&gt;"",IFERROR(VLOOKUP(B46,SignOnSheet!$D$5:$K$18,3,FALSE),"NON_LISTED"),"")</f>
        <v/>
      </c>
      <c r="F46" s="18" t="str">
        <f>IF(B46&lt;&gt;"",IFERROR(VLOOKUP(B46,SignOnSheet!$D$5:$K$18,4,FALSE),"NON_LISTED"),"")</f>
        <v/>
      </c>
      <c r="G46" s="18" t="str">
        <f>IF(B46&lt;&gt;"",IFERROR(VLOOKUP(B46,SignOnSheet!$D$5:$K$18,5,FALSE),"NON_LISTED"),"")</f>
        <v/>
      </c>
      <c r="H46" s="18" t="str">
        <f>IF(B46&lt;&gt;"",IFERROR(VLOOKUP(B46,SignOnSheet!$D$5:$K$18,6,FALSE),"NON_LISTED"),"")</f>
        <v/>
      </c>
      <c r="I46" s="27" t="str">
        <f>IF(B46&lt;&gt;"",IFERROR(VLOOKUP(B46,SignOnSheet!$D$5:$K$18,2,FALSE),"NON_LISTED"),"")</f>
        <v/>
      </c>
      <c r="J46" s="18" t="str">
        <f t="shared" si="3"/>
        <v/>
      </c>
      <c r="K46" s="19" t="str">
        <f t="shared" si="0"/>
        <v/>
      </c>
      <c r="L46" s="19" t="str">
        <f t="shared" si="1"/>
        <v/>
      </c>
      <c r="M46" s="18" t="str">
        <f>IF(ISTEXT(C46),SignOnSheet!$U$22+1,IF(C46&lt;&gt;"",IFERROR(IF(L46&gt;0,RANK(L46,IF(L$6:L$56&gt;0,L$6:L$56,),1)-COUNTIF(L$6:L$56,"=0"),IF(L46&lt;&gt;"",SignOnSheet!$U$22+1,0)),0),""))</f>
        <v/>
      </c>
      <c r="N46" s="20" t="e">
        <f>IF(#REF!=N$5,IF(L46="",MAX($L$6:$L$56)+1,L46),"")</f>
        <v>#REF!</v>
      </c>
      <c r="O46" s="20" t="str">
        <f t="shared" si="4"/>
        <v/>
      </c>
      <c r="P46" s="20" t="str">
        <f t="shared" si="5"/>
        <v/>
      </c>
      <c r="Q46" s="20"/>
      <c r="R46" s="18"/>
      <c r="S46" s="20"/>
      <c r="T46" s="18"/>
    </row>
    <row r="47" spans="1:20" x14ac:dyDescent="0.2">
      <c r="A47" s="17">
        <f t="shared" si="2"/>
        <v>42</v>
      </c>
      <c r="B47" s="11"/>
      <c r="C47" s="11"/>
      <c r="D47" s="17" t="str">
        <f>IF(B47&lt;&gt;"",IFERROR(VLOOKUP(B47,SignOnSheet!$D$5:$N$18,7,FALSE),"NON_LISTED"),"")</f>
        <v/>
      </c>
      <c r="E47" s="18" t="str">
        <f>IF(B47&lt;&gt;"",IFERROR(VLOOKUP(B47,SignOnSheet!$D$5:$K$18,3,FALSE),"NON_LISTED"),"")</f>
        <v/>
      </c>
      <c r="F47" s="18" t="str">
        <f>IF(B47&lt;&gt;"",IFERROR(VLOOKUP(B47,SignOnSheet!$D$5:$K$18,4,FALSE),"NON_LISTED"),"")</f>
        <v/>
      </c>
      <c r="G47" s="18" t="str">
        <f>IF(B47&lt;&gt;"",IFERROR(VLOOKUP(B47,SignOnSheet!$D$5:$K$18,5,FALSE),"NON_LISTED"),"")</f>
        <v/>
      </c>
      <c r="H47" s="18" t="str">
        <f>IF(B47&lt;&gt;"",IFERROR(VLOOKUP(B47,SignOnSheet!$D$5:$K$18,6,FALSE),"NON_LISTED"),"")</f>
        <v/>
      </c>
      <c r="I47" s="27" t="str">
        <f>IF(B47&lt;&gt;"",IFERROR(VLOOKUP(B47,SignOnSheet!$D$5:$K$18,2,FALSE),"NON_LISTED"),"")</f>
        <v/>
      </c>
      <c r="J47" s="18" t="str">
        <f t="shared" si="3"/>
        <v/>
      </c>
      <c r="K47" s="19" t="str">
        <f t="shared" si="0"/>
        <v/>
      </c>
      <c r="L47" s="19" t="str">
        <f t="shared" si="1"/>
        <v/>
      </c>
      <c r="M47" s="18" t="str">
        <f>IF(ISTEXT(C47),SignOnSheet!$U$22+1,IF(C47&lt;&gt;"",IFERROR(IF(L47&gt;0,RANK(L47,IF(L$6:L$56&gt;0,L$6:L$56,),1)-COUNTIF(L$6:L$56,"=0"),IF(L47&lt;&gt;"",SignOnSheet!$U$22+1,0)),0),""))</f>
        <v/>
      </c>
      <c r="N47" s="20" t="e">
        <f>IF(#REF!=N$5,IF(L47="",MAX($L$6:$L$56)+1,L47),"")</f>
        <v>#REF!</v>
      </c>
      <c r="O47" s="20" t="str">
        <f t="shared" si="4"/>
        <v/>
      </c>
      <c r="P47" s="20" t="str">
        <f t="shared" si="5"/>
        <v/>
      </c>
      <c r="Q47" s="20"/>
      <c r="R47" s="18"/>
      <c r="S47" s="20"/>
      <c r="T47" s="18"/>
    </row>
    <row r="48" spans="1:20" x14ac:dyDescent="0.2">
      <c r="A48" s="17">
        <f t="shared" si="2"/>
        <v>43</v>
      </c>
      <c r="B48" s="11"/>
      <c r="C48" s="11"/>
      <c r="D48" s="17" t="str">
        <f>IF(B48&lt;&gt;"",IFERROR(VLOOKUP(B48,SignOnSheet!$D$5:$N$18,7,FALSE),"NON_LISTED"),"")</f>
        <v/>
      </c>
      <c r="E48" s="18" t="str">
        <f>IF(B48&lt;&gt;"",IFERROR(VLOOKUP(B48,SignOnSheet!$D$5:$K$18,3,FALSE),"NON_LISTED"),"")</f>
        <v/>
      </c>
      <c r="F48" s="18" t="str">
        <f>IF(B48&lt;&gt;"",IFERROR(VLOOKUP(B48,SignOnSheet!$D$5:$K$18,4,FALSE),"NON_LISTED"),"")</f>
        <v/>
      </c>
      <c r="G48" s="18" t="str">
        <f>IF(B48&lt;&gt;"",IFERROR(VLOOKUP(B48,SignOnSheet!$D$5:$K$18,5,FALSE),"NON_LISTED"),"")</f>
        <v/>
      </c>
      <c r="H48" s="18" t="str">
        <f>IF(B48&lt;&gt;"",IFERROR(VLOOKUP(B48,SignOnSheet!$D$5:$K$18,6,FALSE),"NON_LISTED"),"")</f>
        <v/>
      </c>
      <c r="I48" s="27" t="str">
        <f>IF(B48&lt;&gt;"",IFERROR(VLOOKUP(B48,SignOnSheet!$D$5:$K$18,2,FALSE),"NON_LISTED"),"")</f>
        <v/>
      </c>
      <c r="J48" s="18" t="str">
        <f t="shared" si="3"/>
        <v/>
      </c>
      <c r="K48" s="19" t="str">
        <f t="shared" si="0"/>
        <v/>
      </c>
      <c r="L48" s="19" t="str">
        <f t="shared" si="1"/>
        <v/>
      </c>
      <c r="M48" s="18" t="str">
        <f>IF(ISTEXT(C48),SignOnSheet!$U$22+1,IF(C48&lt;&gt;"",IFERROR(IF(L48&gt;0,RANK(L48,IF(L$6:L$56&gt;0,L$6:L$56,),1)-COUNTIF(L$6:L$56,"=0"),IF(L48&lt;&gt;"",SignOnSheet!$U$22+1,0)),0),""))</f>
        <v/>
      </c>
      <c r="N48" s="20" t="e">
        <f>IF(#REF!=N$5,IF(L48="",MAX($L$6:$L$56)+1,L48),"")</f>
        <v>#REF!</v>
      </c>
      <c r="O48" s="20" t="str">
        <f t="shared" si="4"/>
        <v/>
      </c>
      <c r="P48" s="20" t="str">
        <f t="shared" si="5"/>
        <v/>
      </c>
      <c r="Q48" s="20"/>
      <c r="R48" s="18"/>
      <c r="S48" s="20"/>
      <c r="T48" s="18"/>
    </row>
    <row r="49" spans="1:20" x14ac:dyDescent="0.2">
      <c r="A49" s="17">
        <f t="shared" si="2"/>
        <v>44</v>
      </c>
      <c r="B49" s="11"/>
      <c r="C49" s="11"/>
      <c r="D49" s="17" t="str">
        <f>IF(B49&lt;&gt;"",IFERROR(VLOOKUP(B49,SignOnSheet!$D$5:$N$18,7,FALSE),"NON_LISTED"),"")</f>
        <v/>
      </c>
      <c r="E49" s="18" t="str">
        <f>IF(B49&lt;&gt;"",IFERROR(VLOOKUP(B49,SignOnSheet!$D$5:$K$18,3,FALSE),"NON_LISTED"),"")</f>
        <v/>
      </c>
      <c r="F49" s="18" t="str">
        <f>IF(B49&lt;&gt;"",IFERROR(VLOOKUP(B49,SignOnSheet!$D$5:$K$18,4,FALSE),"NON_LISTED"),"")</f>
        <v/>
      </c>
      <c r="G49" s="18" t="str">
        <f>IF(B49&lt;&gt;"",IFERROR(VLOOKUP(B49,SignOnSheet!$D$5:$K$18,5,FALSE),"NON_LISTED"),"")</f>
        <v/>
      </c>
      <c r="H49" s="18" t="str">
        <f>IF(B49&lt;&gt;"",IFERROR(VLOOKUP(B49,SignOnSheet!$D$5:$K$18,6,FALSE),"NON_LISTED"),"")</f>
        <v/>
      </c>
      <c r="I49" s="27" t="str">
        <f>IF(B49&lt;&gt;"",IFERROR(VLOOKUP(B49,SignOnSheet!$D$5:$K$18,2,FALSE),"NON_LISTED"),"")</f>
        <v/>
      </c>
      <c r="J49" s="18" t="str">
        <f t="shared" si="3"/>
        <v/>
      </c>
      <c r="K49" s="19" t="str">
        <f t="shared" si="0"/>
        <v/>
      </c>
      <c r="L49" s="19" t="str">
        <f t="shared" si="1"/>
        <v/>
      </c>
      <c r="M49" s="18" t="str">
        <f>IF(ISTEXT(C49),SignOnSheet!$U$22+1,IF(C49&lt;&gt;"",IFERROR(IF(L49&gt;0,RANK(L49,IF(L$6:L$56&gt;0,L$6:L$56,),1)-COUNTIF(L$6:L$56,"=0"),IF(L49&lt;&gt;"",SignOnSheet!$U$22+1,0)),0),""))</f>
        <v/>
      </c>
      <c r="N49" s="20" t="e">
        <f>IF(#REF!=N$5,IF(L49="",MAX($L$6:$L$56)+1,L49),"")</f>
        <v>#REF!</v>
      </c>
      <c r="O49" s="20" t="str">
        <f t="shared" si="4"/>
        <v/>
      </c>
      <c r="P49" s="20" t="str">
        <f t="shared" si="5"/>
        <v/>
      </c>
      <c r="Q49" s="20"/>
      <c r="R49" s="18"/>
      <c r="S49" s="20"/>
      <c r="T49" s="18"/>
    </row>
    <row r="50" spans="1:20" x14ac:dyDescent="0.2">
      <c r="A50" s="17">
        <f t="shared" si="2"/>
        <v>45</v>
      </c>
      <c r="B50" s="11"/>
      <c r="C50" s="11"/>
      <c r="D50" s="17" t="str">
        <f>IF(B50&lt;&gt;"",IFERROR(VLOOKUP(B50,SignOnSheet!$D$5:$N$18,7,FALSE),"NON_LISTED"),"")</f>
        <v/>
      </c>
      <c r="E50" s="18" t="str">
        <f>IF(B50&lt;&gt;"",IFERROR(VLOOKUP(B50,SignOnSheet!$D$5:$K$18,3,FALSE),"NON_LISTED"),"")</f>
        <v/>
      </c>
      <c r="F50" s="18" t="str">
        <f>IF(B50&lt;&gt;"",IFERROR(VLOOKUP(B50,SignOnSheet!$D$5:$K$18,4,FALSE),"NON_LISTED"),"")</f>
        <v/>
      </c>
      <c r="G50" s="18" t="str">
        <f>IF(B50&lt;&gt;"",IFERROR(VLOOKUP(B50,SignOnSheet!$D$5:$K$18,5,FALSE),"NON_LISTED"),"")</f>
        <v/>
      </c>
      <c r="H50" s="18" t="str">
        <f>IF(B50&lt;&gt;"",IFERROR(VLOOKUP(B50,SignOnSheet!$D$5:$K$18,6,FALSE),"NON_LISTED"),"")</f>
        <v/>
      </c>
      <c r="I50" s="27" t="str">
        <f>IF(B50&lt;&gt;"",IFERROR(VLOOKUP(B50,SignOnSheet!$D$5:$K$18,2,FALSE),"NON_LISTED"),"")</f>
        <v/>
      </c>
      <c r="J50" s="18" t="str">
        <f t="shared" si="3"/>
        <v/>
      </c>
      <c r="K50" s="19" t="str">
        <f t="shared" si="0"/>
        <v/>
      </c>
      <c r="L50" s="19" t="str">
        <f t="shared" si="1"/>
        <v/>
      </c>
      <c r="M50" s="18" t="str">
        <f>IF(ISTEXT(C50),SignOnSheet!$U$22+1,IF(C50&lt;&gt;"",IFERROR(IF(L50&gt;0,RANK(L50,IF(L$6:L$56&gt;0,L$6:L$56,),1)-COUNTIF(L$6:L$56,"=0"),IF(L50&lt;&gt;"",SignOnSheet!$U$22+1,0)),0),""))</f>
        <v/>
      </c>
      <c r="N50" s="20" t="e">
        <f>IF(#REF!=N$5,IF(L50="",MAX($L$6:$L$56)+1,L50),"")</f>
        <v>#REF!</v>
      </c>
      <c r="O50" s="20" t="str">
        <f t="shared" si="4"/>
        <v/>
      </c>
      <c r="P50" s="20" t="str">
        <f t="shared" si="5"/>
        <v/>
      </c>
      <c r="Q50" s="20"/>
      <c r="R50" s="18"/>
      <c r="S50" s="20"/>
      <c r="T50" s="18"/>
    </row>
    <row r="51" spans="1:20" x14ac:dyDescent="0.2">
      <c r="A51" s="17">
        <f t="shared" si="2"/>
        <v>46</v>
      </c>
      <c r="B51" s="11"/>
      <c r="C51" s="11"/>
      <c r="D51" s="17" t="str">
        <f>IF(B51&lt;&gt;"",IFERROR(VLOOKUP(B51,SignOnSheet!$D$5:$N$18,7,FALSE),"NON_LISTED"),"")</f>
        <v/>
      </c>
      <c r="E51" s="18" t="str">
        <f>IF(B51&lt;&gt;"",IFERROR(VLOOKUP(B51,SignOnSheet!$D$5:$K$18,3,FALSE),"NON_LISTED"),"")</f>
        <v/>
      </c>
      <c r="F51" s="18" t="str">
        <f>IF(B51&lt;&gt;"",IFERROR(VLOOKUP(B51,SignOnSheet!$D$5:$K$18,4,FALSE),"NON_LISTED"),"")</f>
        <v/>
      </c>
      <c r="G51" s="18" t="str">
        <f>IF(B51&lt;&gt;"",IFERROR(VLOOKUP(B51,SignOnSheet!$D$5:$K$18,5,FALSE),"NON_LISTED"),"")</f>
        <v/>
      </c>
      <c r="H51" s="18" t="str">
        <f>IF(B51&lt;&gt;"",IFERROR(VLOOKUP(B51,SignOnSheet!$D$5:$K$18,6,FALSE),"NON_LISTED"),"")</f>
        <v/>
      </c>
      <c r="I51" s="27" t="str">
        <f>IF(B51&lt;&gt;"",IFERROR(VLOOKUP(B51,SignOnSheet!$D$5:$K$18,2,FALSE),"NON_LISTED"),"")</f>
        <v/>
      </c>
      <c r="J51" s="18" t="str">
        <f t="shared" si="3"/>
        <v/>
      </c>
      <c r="K51" s="19" t="str">
        <f t="shared" si="0"/>
        <v/>
      </c>
      <c r="L51" s="19" t="str">
        <f t="shared" si="1"/>
        <v/>
      </c>
      <c r="M51" s="18" t="str">
        <f>IF(ISTEXT(C51),SignOnSheet!$U$22+1,IF(C51&lt;&gt;"",IFERROR(IF(L51&gt;0,RANK(L51,IF(L$6:L$56&gt;0,L$6:L$56,),1)-COUNTIF(L$6:L$56,"=0"),IF(L51&lt;&gt;"",SignOnSheet!$U$22+1,0)),0),""))</f>
        <v/>
      </c>
      <c r="N51" s="20" t="e">
        <f>IF(#REF!=N$5,IF(L51="",MAX($L$6:$L$56)+1,L51),"")</f>
        <v>#REF!</v>
      </c>
      <c r="O51" s="20" t="str">
        <f t="shared" si="4"/>
        <v/>
      </c>
      <c r="P51" s="20" t="str">
        <f t="shared" si="5"/>
        <v/>
      </c>
      <c r="Q51" s="20"/>
      <c r="R51" s="18"/>
      <c r="S51" s="20"/>
      <c r="T51" s="18"/>
    </row>
    <row r="52" spans="1:20" x14ac:dyDescent="0.2">
      <c r="A52" s="17">
        <f t="shared" si="2"/>
        <v>47</v>
      </c>
      <c r="B52" s="11"/>
      <c r="C52" s="11"/>
      <c r="D52" s="17" t="str">
        <f>IF(B52&lt;&gt;"",IFERROR(VLOOKUP(B52,SignOnSheet!$D$5:$N$18,7,FALSE),"NON_LISTED"),"")</f>
        <v/>
      </c>
      <c r="E52" s="18" t="str">
        <f>IF(B52&lt;&gt;"",IFERROR(VLOOKUP(B52,SignOnSheet!$D$5:$K$18,3,FALSE),"NON_LISTED"),"")</f>
        <v/>
      </c>
      <c r="F52" s="18" t="str">
        <f>IF(B52&lt;&gt;"",IFERROR(VLOOKUP(B52,SignOnSheet!$D$5:$K$18,4,FALSE),"NON_LISTED"),"")</f>
        <v/>
      </c>
      <c r="G52" s="18" t="str">
        <f>IF(B52&lt;&gt;"",IFERROR(VLOOKUP(B52,SignOnSheet!$D$5:$K$18,5,FALSE),"NON_LISTED"),"")</f>
        <v/>
      </c>
      <c r="H52" s="18" t="str">
        <f>IF(B52&lt;&gt;"",IFERROR(VLOOKUP(B52,SignOnSheet!$D$5:$K$18,6,FALSE),"NON_LISTED"),"")</f>
        <v/>
      </c>
      <c r="I52" s="27" t="str">
        <f>IF(B52&lt;&gt;"",IFERROR(VLOOKUP(B52,SignOnSheet!$D$5:$K$18,2,FALSE),"NON_LISTED"),"")</f>
        <v/>
      </c>
      <c r="J52" s="18" t="str">
        <f t="shared" si="3"/>
        <v/>
      </c>
      <c r="K52" s="19" t="str">
        <f t="shared" si="0"/>
        <v/>
      </c>
      <c r="L52" s="19" t="str">
        <f t="shared" si="1"/>
        <v/>
      </c>
      <c r="M52" s="18" t="str">
        <f>IF(ISTEXT(C52),SignOnSheet!$U$22+1,IF(C52&lt;&gt;"",IFERROR(IF(L52&gt;0,RANK(L52,IF(L$6:L$56&gt;0,L$6:L$56,),1)-COUNTIF(L$6:L$56,"=0"),IF(L52&lt;&gt;"",SignOnSheet!$U$22+1,0)),0),""))</f>
        <v/>
      </c>
      <c r="N52" s="20" t="e">
        <f>IF(#REF!=N$5,IF(L52="",MAX($L$6:$L$56)+1,L52),"")</f>
        <v>#REF!</v>
      </c>
      <c r="O52" s="20" t="str">
        <f t="shared" si="4"/>
        <v/>
      </c>
      <c r="P52" s="20" t="str">
        <f t="shared" si="5"/>
        <v/>
      </c>
      <c r="Q52" s="20"/>
      <c r="R52" s="18"/>
      <c r="S52" s="20"/>
      <c r="T52" s="18"/>
    </row>
    <row r="53" spans="1:20" x14ac:dyDescent="0.2">
      <c r="A53" s="17">
        <f t="shared" si="2"/>
        <v>48</v>
      </c>
      <c r="B53" s="11"/>
      <c r="C53" s="11"/>
      <c r="D53" s="17" t="str">
        <f>IF(B53&lt;&gt;"",IFERROR(VLOOKUP(B53,SignOnSheet!$D$5:$N$18,7,FALSE),"NON_LISTED"),"")</f>
        <v/>
      </c>
      <c r="E53" s="18" t="str">
        <f>IF(B53&lt;&gt;"",IFERROR(VLOOKUP(B53,SignOnSheet!$D$5:$K$18,3,FALSE),"NON_LISTED"),"")</f>
        <v/>
      </c>
      <c r="F53" s="18" t="str">
        <f>IF(B53&lt;&gt;"",IFERROR(VLOOKUP(B53,SignOnSheet!$D$5:$K$18,4,FALSE),"NON_LISTED"),"")</f>
        <v/>
      </c>
      <c r="G53" s="18" t="str">
        <f>IF(B53&lt;&gt;"",IFERROR(VLOOKUP(B53,SignOnSheet!$D$5:$K$18,5,FALSE),"NON_LISTED"),"")</f>
        <v/>
      </c>
      <c r="H53" s="18" t="str">
        <f>IF(B53&lt;&gt;"",IFERROR(VLOOKUP(B53,SignOnSheet!$D$5:$K$18,6,FALSE),"NON_LISTED"),"")</f>
        <v/>
      </c>
      <c r="I53" s="27" t="str">
        <f>IF(B53&lt;&gt;"",IFERROR(VLOOKUP(B53,SignOnSheet!$D$5:$K$18,2,FALSE),"NON_LISTED"),"")</f>
        <v/>
      </c>
      <c r="J53" s="18" t="str">
        <f t="shared" si="3"/>
        <v/>
      </c>
      <c r="K53" s="19" t="str">
        <f t="shared" si="0"/>
        <v/>
      </c>
      <c r="L53" s="19" t="str">
        <f t="shared" si="1"/>
        <v/>
      </c>
      <c r="M53" s="18" t="str">
        <f>IF(ISTEXT(C53),SignOnSheet!$U$22+1,IF(C53&lt;&gt;"",IFERROR(IF(L53&gt;0,RANK(L53,IF(L$6:L$56&gt;0,L$6:L$56,),1)-COUNTIF(L$6:L$56,"=0"),IF(L53&lt;&gt;"",SignOnSheet!$U$22+1,0)),0),""))</f>
        <v/>
      </c>
      <c r="N53" s="20" t="e">
        <f>IF(#REF!=N$5,IF(L53="",MAX($L$6:$L$56)+1,L53),"")</f>
        <v>#REF!</v>
      </c>
      <c r="O53" s="20" t="str">
        <f t="shared" si="4"/>
        <v/>
      </c>
      <c r="P53" s="20" t="str">
        <f t="shared" si="5"/>
        <v/>
      </c>
      <c r="Q53" s="20"/>
      <c r="R53" s="18"/>
      <c r="S53" s="20"/>
      <c r="T53" s="18"/>
    </row>
    <row r="54" spans="1:20" x14ac:dyDescent="0.2">
      <c r="A54" s="17">
        <f t="shared" si="2"/>
        <v>49</v>
      </c>
      <c r="B54" s="11"/>
      <c r="C54" s="11"/>
      <c r="D54" s="17" t="str">
        <f>IF(B54&lt;&gt;"",IFERROR(VLOOKUP(B54,SignOnSheet!$D$5:$N$18,7,FALSE),"NON_LISTED"),"")</f>
        <v/>
      </c>
      <c r="E54" s="18" t="str">
        <f>IF(B54&lt;&gt;"",IFERROR(VLOOKUP(B54,SignOnSheet!$D$5:$K$18,3,FALSE),"NON_LISTED"),"")</f>
        <v/>
      </c>
      <c r="F54" s="18" t="str">
        <f>IF(B54&lt;&gt;"",IFERROR(VLOOKUP(B54,SignOnSheet!$D$5:$K$18,4,FALSE),"NON_LISTED"),"")</f>
        <v/>
      </c>
      <c r="G54" s="18" t="str">
        <f>IF(B54&lt;&gt;"",IFERROR(VLOOKUP(B54,SignOnSheet!$D$5:$K$18,5,FALSE),"NON_LISTED"),"")</f>
        <v/>
      </c>
      <c r="H54" s="18" t="str">
        <f>IF(B54&lt;&gt;"",IFERROR(VLOOKUP(B54,SignOnSheet!$D$5:$K$18,6,FALSE),"NON_LISTED"),"")</f>
        <v/>
      </c>
      <c r="I54" s="27" t="str">
        <f>IF(B54&lt;&gt;"",IFERROR(VLOOKUP(B54,SignOnSheet!$D$5:$K$18,2,FALSE),"NON_LISTED"),"")</f>
        <v/>
      </c>
      <c r="J54" s="18" t="str">
        <f t="shared" si="3"/>
        <v/>
      </c>
      <c r="K54" s="19" t="str">
        <f t="shared" si="0"/>
        <v/>
      </c>
      <c r="L54" s="19" t="str">
        <f t="shared" si="1"/>
        <v/>
      </c>
      <c r="M54" s="18" t="str">
        <f>IF(ISTEXT(C54),SignOnSheet!$U$22+1,IF(C54&lt;&gt;"",IFERROR(IF(L54&gt;0,RANK(L54,IF(L$6:L$56&gt;0,L$6:L$56,),1)-COUNTIF(L$6:L$56,"=0"),IF(L54&lt;&gt;"",SignOnSheet!$U$22+1,0)),0),""))</f>
        <v/>
      </c>
      <c r="N54" s="20" t="e">
        <f>IF(#REF!=N$5,IF(L54="",MAX($L$6:$L$56)+1,L54),"")</f>
        <v>#REF!</v>
      </c>
      <c r="O54" s="20" t="str">
        <f t="shared" si="4"/>
        <v/>
      </c>
      <c r="P54" s="20" t="str">
        <f t="shared" si="5"/>
        <v/>
      </c>
      <c r="Q54" s="20"/>
      <c r="R54" s="18"/>
      <c r="S54" s="20"/>
      <c r="T54" s="18"/>
    </row>
    <row r="55" spans="1:20" x14ac:dyDescent="0.2">
      <c r="A55" s="17">
        <f t="shared" si="2"/>
        <v>50</v>
      </c>
      <c r="B55" s="11"/>
      <c r="C55" s="11"/>
      <c r="D55" s="17" t="str">
        <f>IF(B55&lt;&gt;"",IFERROR(VLOOKUP(B55,SignOnSheet!$D$5:$N$18,7,FALSE),"NON_LISTED"),"")</f>
        <v/>
      </c>
      <c r="E55" s="18" t="str">
        <f>IF(B55&lt;&gt;"",IFERROR(VLOOKUP(B55,SignOnSheet!$D$5:$K$18,3,FALSE),"NON_LISTED"),"")</f>
        <v/>
      </c>
      <c r="F55" s="18" t="str">
        <f>IF(B55&lt;&gt;"",IFERROR(VLOOKUP(B55,SignOnSheet!$D$5:$K$18,4,FALSE),"NON_LISTED"),"")</f>
        <v/>
      </c>
      <c r="G55" s="18" t="str">
        <f>IF(B55&lt;&gt;"",IFERROR(VLOOKUP(B55,SignOnSheet!$D$5:$K$18,5,FALSE),"NON_LISTED"),"")</f>
        <v/>
      </c>
      <c r="H55" s="18" t="str">
        <f>IF(B55&lt;&gt;"",IFERROR(VLOOKUP(B55,SignOnSheet!$D$5:$K$18,6,FALSE),"NON_LISTED"),"")</f>
        <v/>
      </c>
      <c r="I55" s="27" t="str">
        <f>IF(B55&lt;&gt;"",IFERROR(VLOOKUP(B55,SignOnSheet!$D$5:$K$18,2,FALSE),"NON_LISTED"),"")</f>
        <v/>
      </c>
      <c r="J55" s="18" t="str">
        <f t="shared" si="3"/>
        <v/>
      </c>
      <c r="K55" s="19" t="str">
        <f t="shared" si="0"/>
        <v/>
      </c>
      <c r="L55" s="19" t="str">
        <f t="shared" si="1"/>
        <v/>
      </c>
      <c r="M55" s="18" t="str">
        <f>IF(ISTEXT(C55),SignOnSheet!$U$22+1,IF(C55&lt;&gt;"",IFERROR(IF(L55&gt;0,RANK(L55,IF(L$6:L$56&gt;0,L$6:L$56,),1)-COUNTIF(L$6:L$56,"=0"),IF(L55&lt;&gt;"",SignOnSheet!$U$22+1,0)),0),""))</f>
        <v/>
      </c>
      <c r="N55" s="20" t="e">
        <f>IF(#REF!=N$5,IF(L55="",MAX($L$6:$L$56)+1,L55),"")</f>
        <v>#REF!</v>
      </c>
      <c r="O55" s="20" t="str">
        <f t="shared" si="4"/>
        <v/>
      </c>
      <c r="P55" s="20" t="str">
        <f t="shared" si="5"/>
        <v/>
      </c>
      <c r="Q55" s="20"/>
      <c r="R55" s="18"/>
      <c r="S55" s="20"/>
      <c r="T55" s="18"/>
    </row>
    <row r="56" spans="1:20" x14ac:dyDescent="0.2">
      <c r="A56" s="17">
        <f t="shared" si="2"/>
        <v>51</v>
      </c>
      <c r="B56" s="11"/>
      <c r="C56" s="11"/>
      <c r="D56" s="17" t="str">
        <f>IF(B56&lt;&gt;"",IFERROR(VLOOKUP(B56,SignOnSheet!$D$5:$N$18,7,FALSE),"NON_LISTED"),"")</f>
        <v/>
      </c>
      <c r="E56" s="18" t="str">
        <f>IF(B56&lt;&gt;"",IFERROR(VLOOKUP(B56,SignOnSheet!$D$5:$K$18,3,FALSE),"NON_LISTED"),"")</f>
        <v/>
      </c>
      <c r="F56" s="18" t="str">
        <f>IF(B56&lt;&gt;"",IFERROR(VLOOKUP(B56,SignOnSheet!$D$5:$K$18,4,FALSE),"NON_LISTED"),"")</f>
        <v/>
      </c>
      <c r="G56" s="18" t="str">
        <f>IF(B56&lt;&gt;"",IFERROR(VLOOKUP(B56,SignOnSheet!$D$5:$K$18,5,FALSE),"NON_LISTED"),"")</f>
        <v/>
      </c>
      <c r="H56" s="18" t="str">
        <f>IF(B56&lt;&gt;"",IFERROR(VLOOKUP(B56,SignOnSheet!$D$5:$K$18,6,FALSE),"NON_LISTED"),"")</f>
        <v/>
      </c>
      <c r="I56" s="27" t="str">
        <f>IF(B56&lt;&gt;"",IFERROR(VLOOKUP(B56,SignOnSheet!$D$5:$K$18,2,FALSE),"NON_LISTED"),"")</f>
        <v/>
      </c>
      <c r="J56" s="18" t="str">
        <f t="shared" si="3"/>
        <v/>
      </c>
      <c r="K56" s="19" t="str">
        <f t="shared" si="0"/>
        <v/>
      </c>
      <c r="L56" s="19" t="str">
        <f t="shared" si="1"/>
        <v/>
      </c>
      <c r="M56" s="18" t="str">
        <f>IF(ISTEXT(C56),SignOnSheet!$U$22+1,IF(C56&lt;&gt;"",IFERROR(IF(L56&gt;0,RANK(L56,IF(L$6:L$56&gt;0,L$6:L$56,),1)-COUNTIF(L$6:L$56,"=0"),IF(L56&lt;&gt;"",SignOnSheet!$U$22+1,0)),0),""))</f>
        <v/>
      </c>
      <c r="N56" s="20" t="e">
        <f>IF(#REF!=N$5,IF(L56="",MAX($L$6:$L$56)+1,L56),"")</f>
        <v>#REF!</v>
      </c>
      <c r="O56" s="20" t="str">
        <f t="shared" si="4"/>
        <v/>
      </c>
      <c r="P56" s="20" t="str">
        <f t="shared" si="5"/>
        <v/>
      </c>
      <c r="Q56" s="20"/>
      <c r="R56" s="18"/>
      <c r="S56" s="20"/>
      <c r="T56" s="18"/>
    </row>
    <row r="57" spans="1:20" x14ac:dyDescent="0.2">
      <c r="A57" s="7"/>
      <c r="B57" s="8"/>
      <c r="C57" s="8"/>
      <c r="D57" s="7"/>
      <c r="E57" s="9"/>
      <c r="F57" s="7"/>
      <c r="G57" s="7"/>
      <c r="H57" s="7"/>
      <c r="I57" s="7"/>
      <c r="J57" s="9"/>
      <c r="K57" s="10"/>
      <c r="L57" s="10"/>
      <c r="M57" s="9"/>
      <c r="N57" s="9"/>
      <c r="O57" s="9"/>
      <c r="P57" s="9"/>
      <c r="Q57" s="9"/>
      <c r="R57" s="9"/>
    </row>
    <row r="58" spans="1:20" x14ac:dyDescent="0.2">
      <c r="A58" s="2"/>
      <c r="B58" t="s">
        <v>24</v>
      </c>
      <c r="C58" s="3"/>
      <c r="D58" s="2"/>
      <c r="E58" s="2"/>
      <c r="F58" s="3"/>
      <c r="G58" s="3"/>
      <c r="H58" s="3"/>
      <c r="I58" s="3"/>
      <c r="J58" s="4"/>
      <c r="K58" s="2"/>
      <c r="L58" s="4"/>
      <c r="M58" s="2"/>
      <c r="N58" s="2"/>
      <c r="O58" s="2"/>
      <c r="P58" s="2"/>
      <c r="Q58" s="2"/>
      <c r="R58" s="2"/>
    </row>
  </sheetData>
  <autoFilter ref="A5:M5">
    <sortState ref="A5:M55">
      <sortCondition ref="M4"/>
    </sortState>
  </autoFilter>
  <mergeCells count="1">
    <mergeCell ref="N4:T4"/>
  </mergeCells>
  <conditionalFormatting sqref="B36:B40">
    <cfRule type="duplicateValues" dxfId="53" priority="8"/>
  </conditionalFormatting>
  <conditionalFormatting sqref="B34:B35">
    <cfRule type="duplicateValues" dxfId="52" priority="7"/>
  </conditionalFormatting>
  <conditionalFormatting sqref="C17:C24">
    <cfRule type="duplicateValues" dxfId="51" priority="6"/>
  </conditionalFormatting>
  <conditionalFormatting sqref="B17:B33">
    <cfRule type="duplicateValues" dxfId="50" priority="5"/>
  </conditionalFormatting>
  <conditionalFormatting sqref="C6:C16">
    <cfRule type="duplicateValues" dxfId="49" priority="1"/>
  </conditionalFormatting>
  <conditionalFormatting sqref="B6:B16">
    <cfRule type="duplicateValues" dxfId="48" priority="2"/>
  </conditionalFormatting>
  <pageMargins left="0.70866141732283472" right="0.70866141732283472" top="0.74803149606299213" bottom="0.74803149606299213" header="0.31496062992125984" footer="0.31496062992125984"/>
  <pageSetup scale="6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Y58"/>
  <sheetViews>
    <sheetView view="pageBreakPreview" topLeftCell="A2" zoomScale="85" zoomScaleSheetLayoutView="85" workbookViewId="0">
      <selection activeCell="K29" sqref="K29"/>
    </sheetView>
  </sheetViews>
  <sheetFormatPr defaultColWidth="8.85546875" defaultRowHeight="12.75" x14ac:dyDescent="0.2"/>
  <cols>
    <col min="3" max="3" width="10.42578125" customWidth="1"/>
    <col min="4" max="4" width="35.85546875" customWidth="1"/>
    <col min="5" max="5" width="10.85546875" customWidth="1"/>
    <col min="6" max="7" width="7.140625" customWidth="1"/>
    <col min="8" max="8" width="6" customWidth="1"/>
    <col min="9" max="9" width="1.28515625" customWidth="1"/>
    <col min="11" max="11" width="6" bestFit="1" customWidth="1"/>
    <col min="12" max="12" width="10" customWidth="1"/>
    <col min="13" max="13" width="11" customWidth="1"/>
    <col min="14" max="14" width="8.140625" hidden="1" customWidth="1"/>
    <col min="15" max="15" width="8" customWidth="1"/>
    <col min="16" max="16" width="8.140625" customWidth="1"/>
    <col min="17" max="17" width="3.85546875" customWidth="1"/>
    <col min="18" max="18" width="8.140625" customWidth="1"/>
    <col min="19" max="20" width="8.42578125" customWidth="1"/>
  </cols>
  <sheetData>
    <row r="1" spans="1:25" s="43" customFormat="1" ht="150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5" ht="15.75" x14ac:dyDescent="0.25">
      <c r="B2" s="14" t="s">
        <v>25</v>
      </c>
      <c r="C2" s="13">
        <v>6</v>
      </c>
      <c r="F2" s="84"/>
      <c r="G2" s="84"/>
      <c r="H2" s="84"/>
      <c r="I2" s="84"/>
      <c r="J2" s="84"/>
    </row>
    <row r="3" spans="1:25" x14ac:dyDescent="0.2">
      <c r="B3" s="41" t="s">
        <v>280</v>
      </c>
      <c r="C3" s="83" t="s">
        <v>420</v>
      </c>
      <c r="F3" s="84"/>
      <c r="G3" s="84"/>
      <c r="H3" s="84"/>
      <c r="I3" s="84"/>
      <c r="J3" s="18">
        <f>-1*(IFERROR(IF(LEFT(C3,1)&lt;&gt;"D",IFERROR(RIGHT(C3,2)+LEFT(RIGHT(C3,4),2)*60+(C3-RIGHT(C3,4))/10000*3600,""),"" ),""))</f>
        <v>-360</v>
      </c>
    </row>
    <row r="4" spans="1:25" x14ac:dyDescent="0.2">
      <c r="B4" s="41" t="s">
        <v>281</v>
      </c>
      <c r="C4">
        <v>0</v>
      </c>
      <c r="J4" s="18">
        <f>IFERROR(IF(LEFT(C4,1)&lt;&gt;"D",IFERROR(RIGHT(C4,2)+LEFT(RIGHT(C4,4),2)*60+(C4-RIGHT(C4,4))/10000*3600,""),"" ),"")</f>
        <v>0</v>
      </c>
      <c r="N4" s="128"/>
      <c r="O4" s="128"/>
      <c r="P4" s="128"/>
      <c r="Q4" s="128"/>
      <c r="R4" s="128"/>
      <c r="S4" s="128"/>
      <c r="T4" s="128"/>
    </row>
    <row r="5" spans="1:25" ht="51" x14ac:dyDescent="0.2">
      <c r="A5" s="16" t="s">
        <v>9</v>
      </c>
      <c r="B5" s="16" t="s">
        <v>0</v>
      </c>
      <c r="C5" s="16" t="s">
        <v>38</v>
      </c>
      <c r="D5" s="16" t="s">
        <v>1</v>
      </c>
      <c r="E5" s="16" t="s">
        <v>2</v>
      </c>
      <c r="F5" s="16" t="s">
        <v>32</v>
      </c>
      <c r="G5" s="16" t="s">
        <v>17</v>
      </c>
      <c r="H5" s="16" t="s">
        <v>47</v>
      </c>
      <c r="I5" s="16" t="s">
        <v>34</v>
      </c>
      <c r="J5" s="16" t="s">
        <v>5</v>
      </c>
      <c r="K5" s="16" t="s">
        <v>3</v>
      </c>
      <c r="L5" s="16" t="s">
        <v>6</v>
      </c>
      <c r="M5" s="16" t="s">
        <v>11</v>
      </c>
      <c r="N5" s="16" t="s">
        <v>23</v>
      </c>
      <c r="O5" s="16"/>
      <c r="P5" s="16"/>
      <c r="Q5" s="16"/>
      <c r="R5" s="16"/>
      <c r="S5" s="16"/>
      <c r="T5" s="16"/>
      <c r="V5">
        <v>11</v>
      </c>
      <c r="W5">
        <v>12</v>
      </c>
      <c r="X5">
        <v>13</v>
      </c>
      <c r="Y5">
        <v>14</v>
      </c>
    </row>
    <row r="6" spans="1:25" x14ac:dyDescent="0.2">
      <c r="A6" s="17" t="e">
        <f>A5+1</f>
        <v>#VALUE!</v>
      </c>
      <c r="B6" s="11">
        <v>482</v>
      </c>
      <c r="C6" s="11">
        <v>4913</v>
      </c>
      <c r="D6" s="17" t="str">
        <f>IF(B6&lt;&gt;"",IFERROR(VLOOKUP(B6,SignOnSheet!$D$5:$N$18,7,FALSE),"NON_LISTED"),"")</f>
        <v>Charles Girard-Gary Hubach</v>
      </c>
      <c r="E6" s="18" t="str">
        <f>IF(B6&lt;&gt;"",IFERROR(VLOOKUP(B6,SignOnSheet!$D$5:$K$18,3,FALSE),"NON_LISTED"),"")</f>
        <v>Hobie Tiger 18</v>
      </c>
      <c r="F6" s="18">
        <f>IF(B6&lt;&gt;"",IFERROR(VLOOKUP(B6,SignOnSheet!$D$5:$K$18,4,FALSE),"NON_LISTED"),"")</f>
        <v>1</v>
      </c>
      <c r="G6" s="18" t="str">
        <f>IF(B6&lt;&gt;"",IFERROR(VLOOKUP(B6,SignOnSheet!$D$5:$K$18,5,FALSE),"NON_LISTED"),"")</f>
        <v>A</v>
      </c>
      <c r="H6" s="18">
        <f>IF(B6&lt;&gt;"",IFERROR(VLOOKUP(B6,SignOnSheet!$D$5:$K$18,6,FALSE),"NON_LISTED"),"")</f>
        <v>4</v>
      </c>
      <c r="I6" s="39">
        <f>IF(B6&lt;&gt;"",IFERROR(VLOOKUP(B6,SignOnSheet!$D$5:$K$18,2,FALSE),"NON_LISTED"),"")</f>
        <v>0</v>
      </c>
      <c r="J6" s="18">
        <f t="shared" ref="J6:J37" si="0">IFERROR(IF(LEFT(C6,1)&lt;&gt;"D",IFERROR(RIGHT(C6,2)+LEFT(RIGHT(C6,4),2)*60+(C6-RIGHT(C6,4))/10000*3600-IF(G6="B",$J$4,$J$3),""),"" ),"")</f>
        <v>3313</v>
      </c>
      <c r="K6" s="19">
        <f t="shared" ref="K6:K37" si="1">IF(C6&lt;&gt;"",IFERROR(IF(C6&gt;0,RANK(J6,IF(J$6:J$56&gt;0,J$6:J$56,),1)-COUNTIF(J$6:J$56,"=0"),IF(C6="",COUNT(J$6:J$56)+1,0)),0),"")</f>
        <v>1</v>
      </c>
      <c r="L6" s="19">
        <f t="shared" ref="L6:L37" si="2">IFERROR(IF(J6&lt;&gt;"",J6/F6,"")/H6,"")</f>
        <v>828.25</v>
      </c>
      <c r="M6" s="18">
        <f>IF(ISTEXT(C6),SignOnSheet!$U$22+1,IF(C6&lt;&gt;"",IFERROR(IF(L6&gt;0,RANK(L6,IF(L$6:L$56&gt;0,L$6:L$56,),1)-COUNTIF(L$6:L$56,"=0"),IF(L6&lt;&gt;"",SignOnSheet!$U$22+1,0)),0),""))</f>
        <v>1</v>
      </c>
      <c r="N6" s="20" t="e">
        <f>IF(#REF!=N$5,IF(L6="",MAX($L$6:$L$56)+1,L6),"")</f>
        <v>#REF!</v>
      </c>
      <c r="O6" s="20"/>
      <c r="P6" s="20"/>
      <c r="Q6" s="20"/>
      <c r="R6" s="18"/>
      <c r="S6" s="20"/>
      <c r="T6" s="18"/>
      <c r="U6" t="s">
        <v>7</v>
      </c>
    </row>
    <row r="7" spans="1:25" x14ac:dyDescent="0.2">
      <c r="A7" s="17">
        <v>1</v>
      </c>
      <c r="B7" s="11">
        <v>2650</v>
      </c>
      <c r="C7" s="11">
        <v>4950</v>
      </c>
      <c r="D7" s="17" t="str">
        <f>IF(B7&lt;&gt;"",IFERROR(VLOOKUP(B7,SignOnSheet!$D$5:$N$18,7,FALSE),"NON_LISTED"),"")</f>
        <v>Alistair Bush-Andrew Stanley</v>
      </c>
      <c r="E7" s="18" t="str">
        <f>IF(B7&lt;&gt;"",IFERROR(VLOOKUP(B7,SignOnSheet!$D$5:$K$18,3,FALSE),"NON_LISTED"),"")</f>
        <v>Hobie Tiger 18</v>
      </c>
      <c r="F7" s="18">
        <f>IF(B7&lt;&gt;"",IFERROR(VLOOKUP(B7,SignOnSheet!$D$5:$K$18,4,FALSE),"NON_LISTED"),"")</f>
        <v>1</v>
      </c>
      <c r="G7" s="18" t="str">
        <f>IF(B7&lt;&gt;"",IFERROR(VLOOKUP(B7,SignOnSheet!$D$5:$K$18,5,FALSE),"NON_LISTED"),"")</f>
        <v>A</v>
      </c>
      <c r="H7" s="18">
        <f>IF(B7&lt;&gt;"",IFERROR(VLOOKUP(B7,SignOnSheet!$D$5:$K$18,6,FALSE),"NON_LISTED"),"")</f>
        <v>4</v>
      </c>
      <c r="I7" s="39">
        <f>IF(B7&lt;&gt;"",IFERROR(VLOOKUP(B7,SignOnSheet!$D$5:$K$18,2,FALSE),"NON_LISTED"),"")</f>
        <v>0</v>
      </c>
      <c r="J7" s="18">
        <f t="shared" si="0"/>
        <v>3350</v>
      </c>
      <c r="K7" s="19">
        <f t="shared" si="1"/>
        <v>2</v>
      </c>
      <c r="L7" s="19">
        <f t="shared" si="2"/>
        <v>837.5</v>
      </c>
      <c r="M7" s="18">
        <f>IF(ISTEXT(C7),SignOnSheet!$U$22+1,IF(C7&lt;&gt;"",IFERROR(IF(L7&gt;0,RANK(L7,IF(L$6:L$56&gt;0,L$6:L$56,),1)-COUNTIF(L$6:L$56,"=0"),IF(L7&lt;&gt;"",SignOnSheet!$U$22+1,0)),0),""))</f>
        <v>2</v>
      </c>
      <c r="N7" s="20" t="e">
        <f>IF(#REF!=N$5,IF(L7="",MAX($L$6:$L$56)+1,L7),"")</f>
        <v>#REF!</v>
      </c>
      <c r="O7" s="20"/>
      <c r="P7" s="20"/>
      <c r="Q7" s="20"/>
      <c r="R7" s="18"/>
      <c r="S7" s="20"/>
      <c r="T7" s="18"/>
      <c r="U7" t="s">
        <v>13</v>
      </c>
    </row>
    <row r="8" spans="1:25" x14ac:dyDescent="0.2">
      <c r="A8" s="17">
        <f t="shared" ref="A8:A39" si="3">A7+1</f>
        <v>2</v>
      </c>
      <c r="B8" s="11">
        <v>2645</v>
      </c>
      <c r="C8" s="11">
        <v>5015</v>
      </c>
      <c r="D8" s="17" t="str">
        <f>IF(B8&lt;&gt;"",IFERROR(VLOOKUP(B8,SignOnSheet!$D$5:$N$18,7,FALSE),"NON_LISTED"),"")</f>
        <v>Mike Goodyer-Kyle Boman</v>
      </c>
      <c r="E8" s="18" t="str">
        <f>IF(B8&lt;&gt;"",IFERROR(VLOOKUP(B8,SignOnSheet!$D$5:$K$18,3,FALSE),"NON_LISTED"),"")</f>
        <v>Hobie Tiger 18</v>
      </c>
      <c r="F8" s="18">
        <f>IF(B8&lt;&gt;"",IFERROR(VLOOKUP(B8,SignOnSheet!$D$5:$K$18,4,FALSE),"NON_LISTED"),"")</f>
        <v>1</v>
      </c>
      <c r="G8" s="18" t="str">
        <f>IF(B8&lt;&gt;"",IFERROR(VLOOKUP(B8,SignOnSheet!$D$5:$K$18,5,FALSE),"NON_LISTED"),"")</f>
        <v>A</v>
      </c>
      <c r="H8" s="18">
        <f>IF(B8&lt;&gt;"",IFERROR(VLOOKUP(B8,SignOnSheet!$D$5:$K$18,6,FALSE),"NON_LISTED"),"")</f>
        <v>4</v>
      </c>
      <c r="I8" s="39">
        <f>IF(B8&lt;&gt;"",IFERROR(VLOOKUP(B8,SignOnSheet!$D$5:$K$18,2,FALSE),"NON_LISTED"),"")</f>
        <v>0</v>
      </c>
      <c r="J8" s="18">
        <f t="shared" si="0"/>
        <v>3375</v>
      </c>
      <c r="K8" s="19">
        <f t="shared" si="1"/>
        <v>3</v>
      </c>
      <c r="L8" s="19">
        <f t="shared" si="2"/>
        <v>843.75</v>
      </c>
      <c r="M8" s="18">
        <f>IF(ISTEXT(C8),SignOnSheet!$U$22+1,IF(C8&lt;&gt;"",IFERROR(IF(L8&gt;0,RANK(L8,IF(L$6:L$56&gt;0,L$6:L$56,),1)-COUNTIF(L$6:L$56,"=0"),IF(L8&lt;&gt;"",SignOnSheet!$U$22+1,0)),0),""))</f>
        <v>3</v>
      </c>
      <c r="N8" s="20" t="e">
        <f>IF(#REF!=N$5,IF(L8="",MAX($L$6:$L$56)+1,L8),"")</f>
        <v>#REF!</v>
      </c>
      <c r="O8" s="20"/>
      <c r="P8" s="20"/>
      <c r="Q8" s="20"/>
      <c r="R8" s="18"/>
      <c r="S8" s="20"/>
      <c r="T8" s="18"/>
      <c r="U8" t="s">
        <v>14</v>
      </c>
      <c r="V8" t="s">
        <v>15</v>
      </c>
    </row>
    <row r="9" spans="1:25" x14ac:dyDescent="0.2">
      <c r="A9" s="17">
        <f t="shared" si="3"/>
        <v>3</v>
      </c>
      <c r="B9" s="11">
        <v>2749</v>
      </c>
      <c r="C9" s="11">
        <v>5045</v>
      </c>
      <c r="D9" s="17" t="str">
        <f>IF(B9&lt;&gt;"",IFERROR(VLOOKUP(B9,SignOnSheet!$D$5:$N$18,7,FALSE),"NON_LISTED"),"")</f>
        <v>Tony Hughes-Richard Stanley</v>
      </c>
      <c r="E9" s="18" t="str">
        <f>IF(B9&lt;&gt;"",IFERROR(VLOOKUP(B9,SignOnSheet!$D$5:$K$18,3,FALSE),"NON_LISTED"),"")</f>
        <v>Hobie Tiger 18</v>
      </c>
      <c r="F9" s="18">
        <f>IF(B9&lt;&gt;"",IFERROR(VLOOKUP(B9,SignOnSheet!$D$5:$K$18,4,FALSE),"NON_LISTED"),"")</f>
        <v>1</v>
      </c>
      <c r="G9" s="18" t="str">
        <f>IF(B9&lt;&gt;"",IFERROR(VLOOKUP(B9,SignOnSheet!$D$5:$K$18,5,FALSE),"NON_LISTED"),"")</f>
        <v>A</v>
      </c>
      <c r="H9" s="18">
        <f>IF(B9&lt;&gt;"",IFERROR(VLOOKUP(B9,SignOnSheet!$D$5:$K$18,6,FALSE),"NON_LISTED"),"")</f>
        <v>4</v>
      </c>
      <c r="I9" s="39">
        <f>IF(B9&lt;&gt;"",IFERROR(VLOOKUP(B9,SignOnSheet!$D$5:$K$18,2,FALSE),"NON_LISTED"),"")</f>
        <v>0</v>
      </c>
      <c r="J9" s="18">
        <f t="shared" si="0"/>
        <v>3405</v>
      </c>
      <c r="K9" s="19">
        <f t="shared" si="1"/>
        <v>4</v>
      </c>
      <c r="L9" s="19">
        <f t="shared" si="2"/>
        <v>851.25</v>
      </c>
      <c r="M9" s="18">
        <f>IF(ISTEXT(C9),SignOnSheet!$U$22+1,IF(C9&lt;&gt;"",IFERROR(IF(L9&gt;0,RANK(L9,IF(L$6:L$56&gt;0,L$6:L$56,),1)-COUNTIF(L$6:L$56,"=0"),IF(L9&lt;&gt;"",SignOnSheet!$U$22+1,0)),0),""))</f>
        <v>4</v>
      </c>
      <c r="N9" s="20" t="e">
        <f>IF(#REF!=N$5,IF(L9="",MAX($L$6:$L$56)+1,L9),"")</f>
        <v>#REF!</v>
      </c>
      <c r="O9" s="20"/>
      <c r="P9" s="20"/>
      <c r="Q9" s="20"/>
      <c r="R9" s="18"/>
      <c r="S9" s="20"/>
      <c r="T9" s="18"/>
      <c r="U9" t="s">
        <v>16</v>
      </c>
    </row>
    <row r="10" spans="1:25" x14ac:dyDescent="0.2">
      <c r="A10" s="17">
        <f t="shared" si="3"/>
        <v>4</v>
      </c>
      <c r="B10" s="11">
        <v>2643</v>
      </c>
      <c r="C10" s="11">
        <v>5109</v>
      </c>
      <c r="D10" s="17" t="str">
        <f>IF(B10&lt;&gt;"",IFERROR(VLOOKUP(B10,SignOnSheet!$D$5:$N$18,7,FALSE),"NON_LISTED"),"")</f>
        <v>Paresh Patel-Matt Olivier</v>
      </c>
      <c r="E10" s="18" t="str">
        <f>IF(B10&lt;&gt;"",IFERROR(VLOOKUP(B10,SignOnSheet!$D$5:$K$18,3,FALSE),"NON_LISTED"),"")</f>
        <v>Hobie Tiger 18</v>
      </c>
      <c r="F10" s="18">
        <f>IF(B10&lt;&gt;"",IFERROR(VLOOKUP(B10,SignOnSheet!$D$5:$K$18,4,FALSE),"NON_LISTED"),"")</f>
        <v>1</v>
      </c>
      <c r="G10" s="18" t="str">
        <f>IF(B10&lt;&gt;"",IFERROR(VLOOKUP(B10,SignOnSheet!$D$5:$K$18,5,FALSE),"NON_LISTED"),"")</f>
        <v>A</v>
      </c>
      <c r="H10" s="18">
        <f>IF(B10&lt;&gt;"",IFERROR(VLOOKUP(B10,SignOnSheet!$D$5:$K$18,6,FALSE),"NON_LISTED"),"")</f>
        <v>4</v>
      </c>
      <c r="I10" s="39">
        <f>IF(B10&lt;&gt;"",IFERROR(VLOOKUP(B10,SignOnSheet!$D$5:$K$18,2,FALSE),"NON_LISTED"),"")</f>
        <v>0</v>
      </c>
      <c r="J10" s="18">
        <f t="shared" si="0"/>
        <v>3429</v>
      </c>
      <c r="K10" s="19">
        <f t="shared" si="1"/>
        <v>5</v>
      </c>
      <c r="L10" s="19">
        <f t="shared" si="2"/>
        <v>857.25</v>
      </c>
      <c r="M10" s="18">
        <f>IF(ISTEXT(C10),SignOnSheet!$U$22+1,IF(C10&lt;&gt;"",IFERROR(IF(L10&gt;0,RANK(L10,IF(L$6:L$56&gt;0,L$6:L$56,),1)-COUNTIF(L$6:L$56,"=0"),IF(L10&lt;&gt;"",SignOnSheet!$U$22+1,0)),0),""))</f>
        <v>5</v>
      </c>
      <c r="N10" s="20" t="e">
        <f>IF(#REF!=N$5,IF(L10="",MAX($L$6:$L$56)+1,L10),"")</f>
        <v>#REF!</v>
      </c>
      <c r="O10" s="20"/>
      <c r="P10" s="20"/>
      <c r="Q10" s="20"/>
      <c r="R10" s="18"/>
      <c r="S10" s="20"/>
      <c r="T10" s="18"/>
    </row>
    <row r="11" spans="1:25" x14ac:dyDescent="0.2">
      <c r="A11" s="17">
        <f t="shared" si="3"/>
        <v>5</v>
      </c>
      <c r="B11" s="11">
        <v>2742</v>
      </c>
      <c r="C11" s="11">
        <v>5153</v>
      </c>
      <c r="D11" s="17" t="str">
        <f>IF(B11&lt;&gt;"",IFERROR(VLOOKUP(B11,SignOnSheet!$D$5:$N$18,7,FALSE),"NON_LISTED"),"")</f>
        <v>Roland van de Ven-Peter Scheren</v>
      </c>
      <c r="E11" s="18" t="str">
        <f>IF(B11&lt;&gt;"",IFERROR(VLOOKUP(B11,SignOnSheet!$D$5:$K$18,3,FALSE),"NON_LISTED"),"")</f>
        <v>Hobie Tiger 18</v>
      </c>
      <c r="F11" s="18">
        <f>IF(B11&lt;&gt;"",IFERROR(VLOOKUP(B11,SignOnSheet!$D$5:$K$18,4,FALSE),"NON_LISTED"),"")</f>
        <v>1</v>
      </c>
      <c r="G11" s="18" t="str">
        <f>IF(B11&lt;&gt;"",IFERROR(VLOOKUP(B11,SignOnSheet!$D$5:$K$18,5,FALSE),"NON_LISTED"),"")</f>
        <v>A</v>
      </c>
      <c r="H11" s="18">
        <f>IF(B11&lt;&gt;"",IFERROR(VLOOKUP(B11,SignOnSheet!$D$5:$K$18,6,FALSE),"NON_LISTED"),"")</f>
        <v>4</v>
      </c>
      <c r="I11" s="39">
        <f>IF(B11&lt;&gt;"",IFERROR(VLOOKUP(B11,SignOnSheet!$D$5:$K$18,2,FALSE),"NON_LISTED"),"")</f>
        <v>0</v>
      </c>
      <c r="J11" s="18">
        <f t="shared" si="0"/>
        <v>3473</v>
      </c>
      <c r="K11" s="19">
        <f t="shared" si="1"/>
        <v>6</v>
      </c>
      <c r="L11" s="19">
        <f t="shared" si="2"/>
        <v>868.25</v>
      </c>
      <c r="M11" s="18">
        <f>IF(ISTEXT(C11),SignOnSheet!$U$22+1,IF(C11&lt;&gt;"",IFERROR(IF(L11&gt;0,RANK(L11,IF(L$6:L$56&gt;0,L$6:L$56,),1)-COUNTIF(L$6:L$56,"=0"),IF(L11&lt;&gt;"",SignOnSheet!$U$22+1,0)),0),""))</f>
        <v>6</v>
      </c>
      <c r="N11" s="20" t="e">
        <f>IF(#REF!=N$5,IF(L11="",MAX($L$6:$L$56)+1,L11),"")</f>
        <v>#REF!</v>
      </c>
      <c r="O11" s="20"/>
      <c r="P11" s="20"/>
      <c r="Q11" s="20"/>
      <c r="R11" s="18"/>
      <c r="S11" s="20"/>
      <c r="T11" s="18"/>
    </row>
    <row r="12" spans="1:25" x14ac:dyDescent="0.2">
      <c r="A12" s="17">
        <f t="shared" si="3"/>
        <v>6</v>
      </c>
      <c r="B12" s="11">
        <v>2751</v>
      </c>
      <c r="C12" s="11">
        <v>5312</v>
      </c>
      <c r="D12" s="17" t="str">
        <f>IF(B12&lt;&gt;"",IFERROR(VLOOKUP(B12,SignOnSheet!$D$5:$N$18,7,FALSE),"NON_LISTED"),"")</f>
        <v>Jason Reuben-Adam Lovett</v>
      </c>
      <c r="E12" s="18" t="str">
        <f>IF(B12&lt;&gt;"",IFERROR(VLOOKUP(B12,SignOnSheet!$D$5:$K$18,3,FALSE),"NON_LISTED"),"")</f>
        <v>Hobie Tiger 18</v>
      </c>
      <c r="F12" s="18">
        <f>IF(B12&lt;&gt;"",IFERROR(VLOOKUP(B12,SignOnSheet!$D$5:$K$18,4,FALSE),"NON_LISTED"),"")</f>
        <v>1</v>
      </c>
      <c r="G12" s="18" t="str">
        <f>IF(B12&lt;&gt;"",IFERROR(VLOOKUP(B12,SignOnSheet!$D$5:$K$18,5,FALSE),"NON_LISTED"),"")</f>
        <v>A</v>
      </c>
      <c r="H12" s="18">
        <f>IF(B12&lt;&gt;"",IFERROR(VLOOKUP(B12,SignOnSheet!$D$5:$K$18,6,FALSE),"NON_LISTED"),"")</f>
        <v>4</v>
      </c>
      <c r="I12" s="39">
        <f>IF(B12&lt;&gt;"",IFERROR(VLOOKUP(B12,SignOnSheet!$D$5:$K$18,2,FALSE),"NON_LISTED"),"")</f>
        <v>0</v>
      </c>
      <c r="J12" s="18">
        <f t="shared" si="0"/>
        <v>3552</v>
      </c>
      <c r="K12" s="19">
        <f t="shared" si="1"/>
        <v>7</v>
      </c>
      <c r="L12" s="19">
        <f t="shared" si="2"/>
        <v>888</v>
      </c>
      <c r="M12" s="18">
        <f>IF(ISTEXT(C12),SignOnSheet!$U$22+1,IF(C12&lt;&gt;"",IFERROR(IF(L12&gt;0,RANK(L12,IF(L$6:L$56&gt;0,L$6:L$56,),1)-COUNTIF(L$6:L$56,"=0"),IF(L12&lt;&gt;"",SignOnSheet!$U$22+1,0)),0),""))</f>
        <v>7</v>
      </c>
      <c r="N12" s="20" t="e">
        <f>IF(#REF!=N$5,IF(L12="",MAX($L$6:$L$56)+1,L12),"")</f>
        <v>#REF!</v>
      </c>
      <c r="O12" s="20"/>
      <c r="P12" s="20"/>
      <c r="Q12" s="20"/>
      <c r="R12" s="18"/>
      <c r="S12" s="20"/>
      <c r="T12" s="18"/>
    </row>
    <row r="13" spans="1:25" x14ac:dyDescent="0.2">
      <c r="A13" s="17">
        <f t="shared" si="3"/>
        <v>7</v>
      </c>
      <c r="B13" s="11">
        <v>2657</v>
      </c>
      <c r="C13" s="11">
        <v>5339</v>
      </c>
      <c r="D13" s="17" t="str">
        <f>IF(B13&lt;&gt;"",IFERROR(VLOOKUP(B13,SignOnSheet!$D$5:$N$18,7,FALSE),"NON_LISTED"),"")</f>
        <v>Nick Zervos-Christian Ponnotti</v>
      </c>
      <c r="E13" s="18" t="str">
        <f>IF(B13&lt;&gt;"",IFERROR(VLOOKUP(B13,SignOnSheet!$D$5:$K$18,3,FALSE),"NON_LISTED"),"")</f>
        <v>Hobie Tiger 18</v>
      </c>
      <c r="F13" s="18">
        <f>IF(B13&lt;&gt;"",IFERROR(VLOOKUP(B13,SignOnSheet!$D$5:$K$18,4,FALSE),"NON_LISTED"),"")</f>
        <v>1</v>
      </c>
      <c r="G13" s="18" t="str">
        <f>IF(B13&lt;&gt;"",IFERROR(VLOOKUP(B13,SignOnSheet!$D$5:$K$18,5,FALSE),"NON_LISTED"),"")</f>
        <v>A</v>
      </c>
      <c r="H13" s="18">
        <f>IF(B13&lt;&gt;"",IFERROR(VLOOKUP(B13,SignOnSheet!$D$5:$K$18,6,FALSE),"NON_LISTED"),"")</f>
        <v>4</v>
      </c>
      <c r="I13" s="39">
        <f>IF(B13&lt;&gt;"",IFERROR(VLOOKUP(B13,SignOnSheet!$D$5:$K$18,2,FALSE),"NON_LISTED"),"")</f>
        <v>0</v>
      </c>
      <c r="J13" s="18">
        <f t="shared" si="0"/>
        <v>3579</v>
      </c>
      <c r="K13" s="19">
        <f t="shared" si="1"/>
        <v>8</v>
      </c>
      <c r="L13" s="19">
        <f t="shared" si="2"/>
        <v>894.75</v>
      </c>
      <c r="M13" s="18">
        <f>IF(ISTEXT(C13),SignOnSheet!$U$22+1,IF(C13&lt;&gt;"",IFERROR(IF(L13&gt;0,RANK(L13,IF(L$6:L$56&gt;0,L$6:L$56,),1)-COUNTIF(L$6:L$56,"=0"),IF(L13&lt;&gt;"",SignOnSheet!$U$22+1,0)),0),""))</f>
        <v>8</v>
      </c>
      <c r="N13" s="20" t="e">
        <f>IF(#REF!=N$5,IF(L13="",MAX($L$6:$L$56)+1,L13),"")</f>
        <v>#REF!</v>
      </c>
      <c r="O13" s="20"/>
      <c r="P13" s="20"/>
      <c r="Q13" s="20"/>
      <c r="R13" s="18"/>
      <c r="S13" s="20"/>
      <c r="T13" s="18"/>
      <c r="V13" t="e">
        <f>(L6&gt;0)+(#REF!=$N$5)</f>
        <v>#REF!</v>
      </c>
    </row>
    <row r="14" spans="1:25" x14ac:dyDescent="0.2">
      <c r="A14" s="17">
        <f t="shared" si="3"/>
        <v>8</v>
      </c>
      <c r="B14" s="11">
        <v>2471</v>
      </c>
      <c r="C14" s="11">
        <v>5405</v>
      </c>
      <c r="D14" s="17" t="str">
        <f>IF(B14&lt;&gt;"",IFERROR(VLOOKUP(B14,SignOnSheet!$D$5:$N$18,7,FALSE),"NON_LISTED"),"")</f>
        <v>Mark Henderson-Shane Rumbold</v>
      </c>
      <c r="E14" s="18" t="str">
        <f>IF(B14&lt;&gt;"",IFERROR(VLOOKUP(B14,SignOnSheet!$D$5:$K$18,3,FALSE),"NON_LISTED"),"")</f>
        <v>Hobie Tiger 18</v>
      </c>
      <c r="F14" s="18">
        <f>IF(B14&lt;&gt;"",IFERROR(VLOOKUP(B14,SignOnSheet!$D$5:$K$18,4,FALSE),"NON_LISTED"),"")</f>
        <v>1</v>
      </c>
      <c r="G14" s="18" t="str">
        <f>IF(B14&lt;&gt;"",IFERROR(VLOOKUP(B14,SignOnSheet!$D$5:$K$18,5,FALSE),"NON_LISTED"),"")</f>
        <v>A</v>
      </c>
      <c r="H14" s="18">
        <f>IF(B14&lt;&gt;"",IFERROR(VLOOKUP(B14,SignOnSheet!$D$5:$K$18,6,FALSE),"NON_LISTED"),"")</f>
        <v>4</v>
      </c>
      <c r="I14" s="39">
        <f>IF(B14&lt;&gt;"",IFERROR(VLOOKUP(B14,SignOnSheet!$D$5:$K$18,2,FALSE),"NON_LISTED"),"")</f>
        <v>0</v>
      </c>
      <c r="J14" s="18">
        <f t="shared" si="0"/>
        <v>3605</v>
      </c>
      <c r="K14" s="19">
        <f t="shared" si="1"/>
        <v>9</v>
      </c>
      <c r="L14" s="19">
        <f t="shared" si="2"/>
        <v>901.25</v>
      </c>
      <c r="M14" s="18">
        <f>IF(ISTEXT(C14),SignOnSheet!$U$22+1,IF(C14&lt;&gt;"",IFERROR(IF(L14&gt;0,RANK(L14,IF(L$6:L$56&gt;0,L$6:L$56,),1)-COUNTIF(L$6:L$56,"=0"),IF(L14&lt;&gt;"",SignOnSheet!$U$22+1,0)),0),""))</f>
        <v>9</v>
      </c>
      <c r="N14" s="20" t="e">
        <f>IF(#REF!=N$5,IF(L14="",MAX($L$6:$L$56)+1,L14),"")</f>
        <v>#REF!</v>
      </c>
      <c r="O14" s="20"/>
      <c r="P14" s="20"/>
      <c r="Q14" s="20"/>
      <c r="R14" s="18"/>
      <c r="S14" s="20"/>
      <c r="T14" s="18"/>
    </row>
    <row r="15" spans="1:25" x14ac:dyDescent="0.2">
      <c r="A15" s="17">
        <f t="shared" si="3"/>
        <v>9</v>
      </c>
      <c r="B15" s="11">
        <v>1659</v>
      </c>
      <c r="C15" s="11">
        <v>5632</v>
      </c>
      <c r="D15" s="17" t="str">
        <f>IF(B15&lt;&gt;"",IFERROR(VLOOKUP(B15,SignOnSheet!$D$5:$N$18,7,FALSE),"NON_LISTED"),"")</f>
        <v>Michael Sulzer-Andreas Schmidt</v>
      </c>
      <c r="E15" s="18" t="str">
        <f>IF(B15&lt;&gt;"",IFERROR(VLOOKUP(B15,SignOnSheet!$D$5:$K$18,3,FALSE),"NON_LISTED"),"")</f>
        <v>Nacra F18 Infusion</v>
      </c>
      <c r="F15" s="18">
        <f>IF(B15&lt;&gt;"",IFERROR(VLOOKUP(B15,SignOnSheet!$D$5:$K$18,4,FALSE),"NON_LISTED"),"")</f>
        <v>1</v>
      </c>
      <c r="G15" s="18" t="str">
        <f>IF(B15&lt;&gt;"",IFERROR(VLOOKUP(B15,SignOnSheet!$D$5:$K$18,5,FALSE),"NON_LISTED"),"")</f>
        <v>A</v>
      </c>
      <c r="H15" s="18">
        <f>IF(B15&lt;&gt;"",IFERROR(VLOOKUP(B15,SignOnSheet!$D$5:$K$18,6,FALSE),"NON_LISTED"),"")</f>
        <v>4</v>
      </c>
      <c r="I15" s="39">
        <f>IF(B15&lt;&gt;"",IFERROR(VLOOKUP(B15,SignOnSheet!$D$5:$K$18,2,FALSE),"NON_LISTED"),"")</f>
        <v>0</v>
      </c>
      <c r="J15" s="18">
        <f t="shared" si="0"/>
        <v>3752</v>
      </c>
      <c r="K15" s="19">
        <f t="shared" si="1"/>
        <v>10</v>
      </c>
      <c r="L15" s="19">
        <f t="shared" si="2"/>
        <v>938</v>
      </c>
      <c r="M15" s="18">
        <f>IF(ISTEXT(C15),SignOnSheet!$U$22+1,IF(C15&lt;&gt;"",IFERROR(IF(L15&gt;0,RANK(L15,IF(L$6:L$56&gt;0,L$6:L$56,),1)-COUNTIF(L$6:L$56,"=0"),IF(L15&lt;&gt;"",SignOnSheet!$U$22+1,0)),0),""))</f>
        <v>10</v>
      </c>
      <c r="N15" s="20" t="e">
        <f>IF(#REF!=N$5,IF(L15="",MAX($L$6:$L$56)+1,L15),"")</f>
        <v>#REF!</v>
      </c>
      <c r="O15" s="20"/>
      <c r="P15" s="20"/>
      <c r="Q15" s="20"/>
      <c r="R15" s="18"/>
      <c r="S15" s="20"/>
      <c r="T15" s="18"/>
    </row>
    <row r="16" spans="1:25" x14ac:dyDescent="0.2">
      <c r="A16" s="17">
        <f t="shared" si="3"/>
        <v>10</v>
      </c>
      <c r="B16" s="11">
        <v>2126</v>
      </c>
      <c r="C16" s="11">
        <v>5915</v>
      </c>
      <c r="D16" s="17" t="str">
        <f>IF(B16&lt;&gt;"",IFERROR(VLOOKUP(B16,SignOnSheet!$D$5:$N$18,7,FALSE),"NON_LISTED"),"")</f>
        <v>Tony Norris-Tina Plattner</v>
      </c>
      <c r="E16" s="18" t="str">
        <f>IF(B16&lt;&gt;"",IFERROR(VLOOKUP(B16,SignOnSheet!$D$5:$K$18,3,FALSE),"NON_LISTED"),"")</f>
        <v>Hobie Tiger 18</v>
      </c>
      <c r="F16" s="18">
        <f>IF(B16&lt;&gt;"",IFERROR(VLOOKUP(B16,SignOnSheet!$D$5:$K$18,4,FALSE),"NON_LISTED"),"")</f>
        <v>1</v>
      </c>
      <c r="G16" s="18" t="str">
        <f>IF(B16&lt;&gt;"",IFERROR(VLOOKUP(B16,SignOnSheet!$D$5:$K$18,5,FALSE),"NON_LISTED"),"")</f>
        <v>A</v>
      </c>
      <c r="H16" s="18">
        <f>IF(B16&lt;&gt;"",IFERROR(VLOOKUP(B16,SignOnSheet!$D$5:$K$18,6,FALSE),"NON_LISTED"),"")</f>
        <v>4</v>
      </c>
      <c r="I16" s="39">
        <f>IF(B16&lt;&gt;"",IFERROR(VLOOKUP(B16,SignOnSheet!$D$5:$K$18,2,FALSE),"NON_LISTED"),"")</f>
        <v>0</v>
      </c>
      <c r="J16" s="18">
        <f t="shared" si="0"/>
        <v>3915</v>
      </c>
      <c r="K16" s="19">
        <f t="shared" si="1"/>
        <v>11</v>
      </c>
      <c r="L16" s="19">
        <f t="shared" si="2"/>
        <v>978.75</v>
      </c>
      <c r="M16" s="18">
        <f>IF(ISTEXT(C16),SignOnSheet!$U$22+1,IF(C16&lt;&gt;"",IFERROR(IF(L16&gt;0,RANK(L16,IF(L$6:L$56&gt;0,L$6:L$56,),1)-COUNTIF(L$6:L$56,"=0"),IF(L16&lt;&gt;"",SignOnSheet!$U$22+1,0)),0),""))</f>
        <v>11</v>
      </c>
      <c r="N16" s="20" t="e">
        <f>IF(#REF!=N$5,IF(L16="",MAX($L$6:$L$56)+1,L16),"")</f>
        <v>#REF!</v>
      </c>
      <c r="O16" s="20"/>
      <c r="P16" s="20"/>
      <c r="Q16" s="20"/>
      <c r="R16" s="18"/>
      <c r="S16" s="20"/>
      <c r="T16" s="18"/>
    </row>
    <row r="17" spans="1:20" x14ac:dyDescent="0.2">
      <c r="A17" s="17">
        <f t="shared" si="3"/>
        <v>11</v>
      </c>
      <c r="B17" s="11"/>
      <c r="C17" s="11"/>
      <c r="D17" s="17" t="str">
        <f>IF(B17&lt;&gt;"",IFERROR(VLOOKUP(B17,SignOnSheet!$D$5:$N$18,7,FALSE),"NON_LISTED"),"")</f>
        <v/>
      </c>
      <c r="E17" s="18" t="str">
        <f>IF(B17&lt;&gt;"",IFERROR(VLOOKUP(B17,SignOnSheet!$D$5:$K$18,3,FALSE),"NON_LISTED"),"")</f>
        <v/>
      </c>
      <c r="F17" s="18" t="str">
        <f>IF(B17&lt;&gt;"",IFERROR(VLOOKUP(B17,SignOnSheet!$D$5:$K$18,4,FALSE),"NON_LISTED"),"")</f>
        <v/>
      </c>
      <c r="G17" s="18" t="str">
        <f>IF(B17&lt;&gt;"",IFERROR(VLOOKUP(B17,SignOnSheet!$D$5:$K$18,5,FALSE),"NON_LISTED"),"")</f>
        <v/>
      </c>
      <c r="H17" s="18" t="str">
        <f>IF(B17&lt;&gt;"",IFERROR(VLOOKUP(B17,SignOnSheet!$D$5:$K$18,6,FALSE),"NON_LISTED"),"")</f>
        <v/>
      </c>
      <c r="I17" s="39" t="str">
        <f>IF(B17&lt;&gt;"",IFERROR(VLOOKUP(B17,SignOnSheet!$D$5:$K$18,2,FALSE),"NON_LISTED"),"")</f>
        <v/>
      </c>
      <c r="J17" s="18" t="str">
        <f t="shared" si="0"/>
        <v/>
      </c>
      <c r="K17" s="19" t="str">
        <f t="shared" si="1"/>
        <v/>
      </c>
      <c r="L17" s="19" t="str">
        <f t="shared" si="2"/>
        <v/>
      </c>
      <c r="M17" s="18" t="str">
        <f>IF(ISTEXT(C17),SignOnSheet!$U$22+1,IF(C17&lt;&gt;"",IFERROR(IF(L17&gt;0,RANK(L17,IF(L$6:L$56&gt;0,L$6:L$56,),1)-COUNTIF(L$6:L$56,"=0"),IF(L17&lt;&gt;"",SignOnSheet!$U$22+1,0)),0),""))</f>
        <v/>
      </c>
      <c r="N17" s="20" t="e">
        <f>IF(#REF!=N$5,IF(L17="",MAX($L$6:$L$56)+1,L17),"")</f>
        <v>#REF!</v>
      </c>
      <c r="O17" s="20"/>
      <c r="P17" s="20"/>
      <c r="Q17" s="20"/>
      <c r="R17" s="18"/>
      <c r="S17" s="20"/>
      <c r="T17" s="18"/>
    </row>
    <row r="18" spans="1:20" x14ac:dyDescent="0.2">
      <c r="A18" s="17">
        <f t="shared" si="3"/>
        <v>12</v>
      </c>
      <c r="B18" s="35"/>
      <c r="C18" s="35"/>
      <c r="D18" s="17" t="str">
        <f>IF(B18&lt;&gt;"",IFERROR(VLOOKUP(B18,SignOnSheet!$D$5:$N$18,7,FALSE),"NON_LISTED"),"")</f>
        <v/>
      </c>
      <c r="E18" s="18" t="str">
        <f>IF(B18&lt;&gt;"",IFERROR(VLOOKUP(B18,SignOnSheet!$D$5:$K$18,3,FALSE),"NON_LISTED"),"")</f>
        <v/>
      </c>
      <c r="F18" s="18" t="str">
        <f>IF(B18&lt;&gt;"",IFERROR(VLOOKUP(B18,SignOnSheet!$D$5:$K$18,4,FALSE),"NON_LISTED"),"")</f>
        <v/>
      </c>
      <c r="G18" s="18" t="str">
        <f>IF(B18&lt;&gt;"",IFERROR(VLOOKUP(B18,SignOnSheet!$D$5:$K$18,5,FALSE),"NON_LISTED"),"")</f>
        <v/>
      </c>
      <c r="H18" s="18" t="str">
        <f>IF(B18&lt;&gt;"",IFERROR(VLOOKUP(B18,SignOnSheet!$D$5:$K$18,6,FALSE),"NON_LISTED"),"")</f>
        <v/>
      </c>
      <c r="I18" s="39" t="str">
        <f>IF(B18&lt;&gt;"",IFERROR(VLOOKUP(B18,SignOnSheet!$D$5:$K$18,2,FALSE),"NON_LISTED"),"")</f>
        <v/>
      </c>
      <c r="J18" s="18" t="str">
        <f t="shared" si="0"/>
        <v/>
      </c>
      <c r="K18" s="19" t="str">
        <f t="shared" si="1"/>
        <v/>
      </c>
      <c r="L18" s="19" t="str">
        <f t="shared" si="2"/>
        <v/>
      </c>
      <c r="M18" s="18" t="str">
        <f>IF(ISTEXT(C18),SignOnSheet!$U$22+1,IF(C18&lt;&gt;"",IFERROR(IF(L18&gt;0,RANK(L18,IF(L$6:L$56&gt;0,L$6:L$56,),1)-COUNTIF(L$6:L$56,"=0"),IF(L18&lt;&gt;"",SignOnSheet!$U$22+1,0)),0),""))</f>
        <v/>
      </c>
      <c r="N18" s="20" t="e">
        <f>IF(#REF!=N$5,IF(L18="",MAX($L$6:$L$56)+1,L18),"")</f>
        <v>#REF!</v>
      </c>
      <c r="O18" s="20"/>
      <c r="P18" s="20"/>
      <c r="Q18" s="20"/>
      <c r="R18" s="18"/>
      <c r="S18" s="20"/>
      <c r="T18" s="18"/>
    </row>
    <row r="19" spans="1:20" x14ac:dyDescent="0.2">
      <c r="A19" s="17">
        <f t="shared" si="3"/>
        <v>13</v>
      </c>
      <c r="B19" s="11"/>
      <c r="C19" s="11"/>
      <c r="D19" s="17" t="str">
        <f>IF(B19&lt;&gt;"",IFERROR(VLOOKUP(B19,SignOnSheet!$D$5:$N$18,7,FALSE),"NON_LISTED"),"")</f>
        <v/>
      </c>
      <c r="E19" s="18" t="str">
        <f>IF(B19&lt;&gt;"",IFERROR(VLOOKUP(B19,SignOnSheet!$D$5:$K$18,3,FALSE),"NON_LISTED"),"")</f>
        <v/>
      </c>
      <c r="F19" s="18" t="str">
        <f>IF(B19&lt;&gt;"",IFERROR(VLOOKUP(B19,SignOnSheet!$D$5:$K$18,4,FALSE),"NON_LISTED"),"")</f>
        <v/>
      </c>
      <c r="G19" s="18" t="str">
        <f>IF(B19&lt;&gt;"",IFERROR(VLOOKUP(B19,SignOnSheet!$D$5:$K$18,5,FALSE),"NON_LISTED"),"")</f>
        <v/>
      </c>
      <c r="H19" s="18" t="str">
        <f>IF(B19&lt;&gt;"",IFERROR(VLOOKUP(B19,SignOnSheet!$D$5:$K$18,6,FALSE),"NON_LISTED"),"")</f>
        <v/>
      </c>
      <c r="I19" s="39" t="str">
        <f>IF(B19&lt;&gt;"",IFERROR(VLOOKUP(B19,SignOnSheet!$D$5:$K$18,2,FALSE),"NON_LISTED"),"")</f>
        <v/>
      </c>
      <c r="J19" s="18" t="str">
        <f t="shared" si="0"/>
        <v/>
      </c>
      <c r="K19" s="19" t="str">
        <f t="shared" si="1"/>
        <v/>
      </c>
      <c r="L19" s="19" t="str">
        <f t="shared" si="2"/>
        <v/>
      </c>
      <c r="M19" s="18" t="str">
        <f>IF(ISTEXT(C19),SignOnSheet!$U$22+1,IF(C19&lt;&gt;"",IFERROR(IF(L19&gt;0,RANK(L19,IF(L$6:L$56&gt;0,L$6:L$56,),1)-COUNTIF(L$6:L$56,"=0"),IF(L19&lt;&gt;"",SignOnSheet!$U$22+1,0)),0),""))</f>
        <v/>
      </c>
      <c r="N19" s="20" t="e">
        <f>IF(#REF!=N$5,IF(L19="",MAX($L$6:$L$56)+1,L19),"")</f>
        <v>#REF!</v>
      </c>
      <c r="O19" s="20"/>
      <c r="P19" s="20"/>
      <c r="Q19" s="20"/>
      <c r="R19" s="18"/>
      <c r="S19" s="20"/>
      <c r="T19" s="18"/>
    </row>
    <row r="20" spans="1:20" x14ac:dyDescent="0.2">
      <c r="A20" s="17">
        <f t="shared" si="3"/>
        <v>14</v>
      </c>
      <c r="B20" s="11"/>
      <c r="C20" s="11"/>
      <c r="D20" s="17" t="str">
        <f>IF(B20&lt;&gt;"",IFERROR(VLOOKUP(B20,SignOnSheet!$D$5:$N$18,7,FALSE),"NON_LISTED"),"")</f>
        <v/>
      </c>
      <c r="E20" s="18" t="str">
        <f>IF(B20&lt;&gt;"",IFERROR(VLOOKUP(B20,SignOnSheet!$D$5:$K$18,3,FALSE),"NON_LISTED"),"")</f>
        <v/>
      </c>
      <c r="F20" s="18" t="str">
        <f>IF(B20&lt;&gt;"",IFERROR(VLOOKUP(B20,SignOnSheet!$D$5:$K$18,4,FALSE),"NON_LISTED"),"")</f>
        <v/>
      </c>
      <c r="G20" s="18" t="str">
        <f>IF(B20&lt;&gt;"",IFERROR(VLOOKUP(B20,SignOnSheet!$D$5:$K$18,5,FALSE),"NON_LISTED"),"")</f>
        <v/>
      </c>
      <c r="H20" s="18" t="str">
        <f>IF(B20&lt;&gt;"",IFERROR(VLOOKUP(B20,SignOnSheet!$D$5:$K$18,6,FALSE),"NON_LISTED"),"")</f>
        <v/>
      </c>
      <c r="I20" s="39" t="str">
        <f>IF(B20&lt;&gt;"",IFERROR(VLOOKUP(B20,SignOnSheet!$D$5:$K$18,2,FALSE),"NON_LISTED"),"")</f>
        <v/>
      </c>
      <c r="J20" s="18" t="str">
        <f t="shared" si="0"/>
        <v/>
      </c>
      <c r="K20" s="19" t="str">
        <f t="shared" si="1"/>
        <v/>
      </c>
      <c r="L20" s="19" t="str">
        <f t="shared" si="2"/>
        <v/>
      </c>
      <c r="M20" s="18" t="str">
        <f>IF(ISTEXT(C20),SignOnSheet!$U$22+1,IF(C20&lt;&gt;"",IFERROR(IF(L20&gt;0,RANK(L20,IF(L$6:L$56&gt;0,L$6:L$56,),1)-COUNTIF(L$6:L$56,"=0"),IF(L20&lt;&gt;"",SignOnSheet!$U$22+1,0)),0),""))</f>
        <v/>
      </c>
      <c r="N20" s="20" t="e">
        <f>IF(#REF!=N$5,IF(L20="",MAX($L$6:$L$56)+1,L20),"")</f>
        <v>#REF!</v>
      </c>
      <c r="O20" s="20"/>
      <c r="P20" s="20"/>
      <c r="Q20" s="20"/>
      <c r="R20" s="18"/>
      <c r="S20" s="20"/>
      <c r="T20" s="18"/>
    </row>
    <row r="21" spans="1:20" x14ac:dyDescent="0.2">
      <c r="A21" s="17">
        <f t="shared" si="3"/>
        <v>15</v>
      </c>
      <c r="B21" s="11"/>
      <c r="C21" s="11"/>
      <c r="D21" s="17" t="str">
        <f>IF(B21&lt;&gt;"",IFERROR(VLOOKUP(B21,SignOnSheet!$D$5:$N$18,7,FALSE),"NON_LISTED"),"")</f>
        <v/>
      </c>
      <c r="E21" s="18" t="str">
        <f>IF(B21&lt;&gt;"",IFERROR(VLOOKUP(B21,SignOnSheet!$D$5:$K$18,3,FALSE),"NON_LISTED"),"")</f>
        <v/>
      </c>
      <c r="F21" s="18" t="str">
        <f>IF(B21&lt;&gt;"",IFERROR(VLOOKUP(B21,SignOnSheet!$D$5:$K$18,4,FALSE),"NON_LISTED"),"")</f>
        <v/>
      </c>
      <c r="G21" s="18" t="str">
        <f>IF(B21&lt;&gt;"",IFERROR(VLOOKUP(B21,SignOnSheet!$D$5:$K$18,5,FALSE),"NON_LISTED"),"")</f>
        <v/>
      </c>
      <c r="H21" s="18" t="str">
        <f>IF(B21&lt;&gt;"",IFERROR(VLOOKUP(B21,SignOnSheet!$D$5:$K$18,6,FALSE),"NON_LISTED"),"")</f>
        <v/>
      </c>
      <c r="I21" s="39" t="str">
        <f>IF(B21&lt;&gt;"",IFERROR(VLOOKUP(B21,SignOnSheet!$D$5:$K$18,2,FALSE),"NON_LISTED"),"")</f>
        <v/>
      </c>
      <c r="J21" s="18" t="str">
        <f t="shared" si="0"/>
        <v/>
      </c>
      <c r="K21" s="19" t="str">
        <f t="shared" si="1"/>
        <v/>
      </c>
      <c r="L21" s="19" t="str">
        <f t="shared" si="2"/>
        <v/>
      </c>
      <c r="M21" s="18" t="str">
        <f>IF(ISTEXT(C21),SignOnSheet!$U$22+1,IF(C21&lt;&gt;"",IFERROR(IF(L21&gt;0,RANK(L21,IF(L$6:L$56&gt;0,L$6:L$56,),1)-COUNTIF(L$6:L$56,"=0"),IF(L21&lt;&gt;"",SignOnSheet!$U$22+1,0)),0),""))</f>
        <v/>
      </c>
      <c r="N21" s="20" t="e">
        <f>IF(#REF!=N$5,IF(L21="",MAX($L$6:$L$56)+1,L21),"")</f>
        <v>#REF!</v>
      </c>
      <c r="O21" s="20"/>
      <c r="P21" s="20"/>
      <c r="Q21" s="20"/>
      <c r="R21" s="18"/>
      <c r="S21" s="20"/>
      <c r="T21" s="18"/>
    </row>
    <row r="22" spans="1:20" x14ac:dyDescent="0.2">
      <c r="A22" s="17">
        <f t="shared" si="3"/>
        <v>16</v>
      </c>
      <c r="B22" s="11"/>
      <c r="C22" s="11"/>
      <c r="D22" s="17" t="str">
        <f>IF(B22&lt;&gt;"",IFERROR(VLOOKUP(B22,SignOnSheet!$D$5:$N$18,7,FALSE),"NON_LISTED"),"")</f>
        <v/>
      </c>
      <c r="E22" s="18" t="str">
        <f>IF(B22&lt;&gt;"",IFERROR(VLOOKUP(B22,SignOnSheet!$D$5:$K$18,3,FALSE),"NON_LISTED"),"")</f>
        <v/>
      </c>
      <c r="F22" s="18" t="str">
        <f>IF(B22&lt;&gt;"",IFERROR(VLOOKUP(B22,SignOnSheet!$D$5:$K$18,4,FALSE),"NON_LISTED"),"")</f>
        <v/>
      </c>
      <c r="G22" s="18" t="str">
        <f>IF(B22&lt;&gt;"",IFERROR(VLOOKUP(B22,SignOnSheet!$D$5:$K$18,5,FALSE),"NON_LISTED"),"")</f>
        <v/>
      </c>
      <c r="H22" s="18" t="str">
        <f>IF(B22&lt;&gt;"",IFERROR(VLOOKUP(B22,SignOnSheet!$D$5:$K$18,6,FALSE),"NON_LISTED"),"")</f>
        <v/>
      </c>
      <c r="I22" s="39" t="str">
        <f>IF(B22&lt;&gt;"",IFERROR(VLOOKUP(B22,SignOnSheet!$D$5:$K$18,2,FALSE),"NON_LISTED"),"")</f>
        <v/>
      </c>
      <c r="J22" s="18" t="str">
        <f t="shared" si="0"/>
        <v/>
      </c>
      <c r="K22" s="19" t="str">
        <f t="shared" si="1"/>
        <v/>
      </c>
      <c r="L22" s="19" t="str">
        <f t="shared" si="2"/>
        <v/>
      </c>
      <c r="M22" s="18" t="str">
        <f>IF(ISTEXT(C22),SignOnSheet!$U$22+1,IF(C22&lt;&gt;"",IFERROR(IF(L22&gt;0,RANK(L22,IF(L$6:L$56&gt;0,L$6:L$56,),1)-COUNTIF(L$6:L$56,"=0"),IF(L22&lt;&gt;"",SignOnSheet!$U$22+1,0)),0),""))</f>
        <v/>
      </c>
      <c r="N22" s="20" t="e">
        <f>IF(#REF!=N$5,IF(L22="",MAX($L$6:$L$56)+1,L22),"")</f>
        <v>#REF!</v>
      </c>
      <c r="O22" s="20"/>
      <c r="P22" s="20"/>
      <c r="Q22" s="20"/>
      <c r="R22" s="18"/>
      <c r="S22" s="20"/>
      <c r="T22" s="18"/>
    </row>
    <row r="23" spans="1:20" x14ac:dyDescent="0.2">
      <c r="A23" s="17">
        <f t="shared" si="3"/>
        <v>17</v>
      </c>
      <c r="B23" s="11"/>
      <c r="C23" s="11"/>
      <c r="D23" s="17" t="str">
        <f>IF(B23&lt;&gt;"",IFERROR(VLOOKUP(B23,SignOnSheet!$D$5:$N$18,7,FALSE),"NON_LISTED"),"")</f>
        <v/>
      </c>
      <c r="E23" s="18" t="str">
        <f>IF(B23&lt;&gt;"",IFERROR(VLOOKUP(B23,SignOnSheet!$D$5:$K$18,3,FALSE),"NON_LISTED"),"")</f>
        <v/>
      </c>
      <c r="F23" s="18" t="str">
        <f>IF(B23&lt;&gt;"",IFERROR(VLOOKUP(B23,SignOnSheet!$D$5:$K$18,4,FALSE),"NON_LISTED"),"")</f>
        <v/>
      </c>
      <c r="G23" s="18" t="str">
        <f>IF(B23&lt;&gt;"",IFERROR(VLOOKUP(B23,SignOnSheet!$D$5:$K$18,5,FALSE),"NON_LISTED"),"")</f>
        <v/>
      </c>
      <c r="H23" s="18" t="str">
        <f>IF(B23&lt;&gt;"",IFERROR(VLOOKUP(B23,SignOnSheet!$D$5:$K$18,6,FALSE),"NON_LISTED"),"")</f>
        <v/>
      </c>
      <c r="I23" s="39" t="str">
        <f>IF(B23&lt;&gt;"",IFERROR(VLOOKUP(B23,SignOnSheet!$D$5:$K$18,2,FALSE),"NON_LISTED"),"")</f>
        <v/>
      </c>
      <c r="J23" s="18" t="str">
        <f t="shared" si="0"/>
        <v/>
      </c>
      <c r="K23" s="19" t="str">
        <f t="shared" si="1"/>
        <v/>
      </c>
      <c r="L23" s="19" t="str">
        <f t="shared" si="2"/>
        <v/>
      </c>
      <c r="M23" s="18" t="str">
        <f>IF(ISTEXT(C23),SignOnSheet!$U$22+1,IF(C23&lt;&gt;"",IFERROR(IF(L23&gt;0,RANK(L23,IF(L$6:L$56&gt;0,L$6:L$56,),1)-COUNTIF(L$6:L$56,"=0"),IF(L23&lt;&gt;"",SignOnSheet!$U$22+1,0)),0),""))</f>
        <v/>
      </c>
      <c r="N23" s="20" t="e">
        <f>IF(#REF!=N$5,IF(L23="",MAX($L$6:$L$56)+1,L23),"")</f>
        <v>#REF!</v>
      </c>
      <c r="O23" s="20"/>
      <c r="P23" s="20"/>
      <c r="Q23" s="20"/>
      <c r="R23" s="18"/>
      <c r="S23" s="20"/>
      <c r="T23" s="18"/>
    </row>
    <row r="24" spans="1:20" x14ac:dyDescent="0.2">
      <c r="A24" s="17">
        <f t="shared" si="3"/>
        <v>18</v>
      </c>
      <c r="B24" s="11"/>
      <c r="C24" s="11"/>
      <c r="D24" s="17" t="str">
        <f>IF(B24&lt;&gt;"",IFERROR(VLOOKUP(B24,SignOnSheet!$D$5:$N$18,7,FALSE),"NON_LISTED"),"")</f>
        <v/>
      </c>
      <c r="E24" s="18" t="str">
        <f>IF(B24&lt;&gt;"",IFERROR(VLOOKUP(B24,SignOnSheet!$D$5:$K$18,3,FALSE),"NON_LISTED"),"")</f>
        <v/>
      </c>
      <c r="F24" s="18" t="str">
        <f>IF(B24&lt;&gt;"",IFERROR(VLOOKUP(B24,SignOnSheet!$D$5:$K$18,4,FALSE),"NON_LISTED"),"")</f>
        <v/>
      </c>
      <c r="G24" s="18" t="str">
        <f>IF(B24&lt;&gt;"",IFERROR(VLOOKUP(B24,SignOnSheet!$D$5:$K$18,5,FALSE),"NON_LISTED"),"")</f>
        <v/>
      </c>
      <c r="H24" s="18" t="str">
        <f>IF(B24&lt;&gt;"",IFERROR(VLOOKUP(B24,SignOnSheet!$D$5:$K$18,6,FALSE),"NON_LISTED"),"")</f>
        <v/>
      </c>
      <c r="I24" s="39" t="str">
        <f>IF(B24&lt;&gt;"",IFERROR(VLOOKUP(B24,SignOnSheet!$D$5:$K$18,2,FALSE),"NON_LISTED"),"")</f>
        <v/>
      </c>
      <c r="J24" s="18" t="str">
        <f t="shared" si="0"/>
        <v/>
      </c>
      <c r="K24" s="19" t="str">
        <f t="shared" si="1"/>
        <v/>
      </c>
      <c r="L24" s="19" t="str">
        <f t="shared" si="2"/>
        <v/>
      </c>
      <c r="M24" s="18" t="str">
        <f>IF(ISTEXT(C24),SignOnSheet!$U$22+1,IF(C24&lt;&gt;"",IFERROR(IF(L24&gt;0,RANK(L24,IF(L$6:L$56&gt;0,L$6:L$56,),1)-COUNTIF(L$6:L$56,"=0"),IF(L24&lt;&gt;"",SignOnSheet!$U$22+1,0)),0),""))</f>
        <v/>
      </c>
      <c r="N24" s="20" t="e">
        <f>IF(#REF!=N$5,IF(L24="",MAX($L$6:$L$56)+1,L24),"")</f>
        <v>#REF!</v>
      </c>
      <c r="O24" s="20"/>
      <c r="P24" s="20"/>
      <c r="Q24" s="20"/>
      <c r="R24" s="18"/>
      <c r="S24" s="20"/>
      <c r="T24" s="18"/>
    </row>
    <row r="25" spans="1:20" x14ac:dyDescent="0.2">
      <c r="A25" s="17">
        <f t="shared" si="3"/>
        <v>19</v>
      </c>
      <c r="B25" s="11"/>
      <c r="C25" s="11"/>
      <c r="D25" s="17" t="str">
        <f>IF(B25&lt;&gt;"",IFERROR(VLOOKUP(B25,SignOnSheet!$D$5:$N$18,7,FALSE),"NON_LISTED"),"")</f>
        <v/>
      </c>
      <c r="E25" s="18" t="str">
        <f>IF(B25&lt;&gt;"",IFERROR(VLOOKUP(B25,SignOnSheet!$D$5:$K$18,3,FALSE),"NON_LISTED"),"")</f>
        <v/>
      </c>
      <c r="F25" s="18" t="str">
        <f>IF(B25&lt;&gt;"",IFERROR(VLOOKUP(B25,SignOnSheet!$D$5:$K$18,4,FALSE),"NON_LISTED"),"")</f>
        <v/>
      </c>
      <c r="G25" s="18" t="str">
        <f>IF(B25&lt;&gt;"",IFERROR(VLOOKUP(B25,SignOnSheet!$D$5:$K$18,5,FALSE),"NON_LISTED"),"")</f>
        <v/>
      </c>
      <c r="H25" s="18" t="str">
        <f>IF(B25&lt;&gt;"",IFERROR(VLOOKUP(B25,SignOnSheet!$D$5:$K$18,6,FALSE),"NON_LISTED"),"")</f>
        <v/>
      </c>
      <c r="I25" s="39" t="str">
        <f>IF(B25&lt;&gt;"",IFERROR(VLOOKUP(B25,SignOnSheet!$D$5:$K$18,2,FALSE),"NON_LISTED"),"")</f>
        <v/>
      </c>
      <c r="J25" s="18" t="str">
        <f t="shared" si="0"/>
        <v/>
      </c>
      <c r="K25" s="19" t="str">
        <f t="shared" si="1"/>
        <v/>
      </c>
      <c r="L25" s="19" t="str">
        <f t="shared" si="2"/>
        <v/>
      </c>
      <c r="M25" s="18" t="str">
        <f>IF(ISTEXT(C25),SignOnSheet!$U$22+1,IF(C25&lt;&gt;"",IFERROR(IF(L25&gt;0,RANK(L25,IF(L$6:L$56&gt;0,L$6:L$56,),1)-COUNTIF(L$6:L$56,"=0"),IF(L25&lt;&gt;"",SignOnSheet!$U$22+1,0)),0),""))</f>
        <v/>
      </c>
      <c r="N25" s="20" t="e">
        <f>IF(#REF!=N$5,IF(L25="",MAX($L$6:$L$56)+1,L25),"")</f>
        <v>#REF!</v>
      </c>
      <c r="O25" s="20"/>
      <c r="P25" s="20"/>
      <c r="Q25" s="20"/>
      <c r="R25" s="18"/>
      <c r="S25" s="20"/>
      <c r="T25" s="18"/>
    </row>
    <row r="26" spans="1:20" x14ac:dyDescent="0.2">
      <c r="A26" s="17">
        <f t="shared" si="3"/>
        <v>20</v>
      </c>
      <c r="B26" s="11"/>
      <c r="C26" s="11"/>
      <c r="D26" s="17" t="str">
        <f>IF(B26&lt;&gt;"",IFERROR(VLOOKUP(B26,SignOnSheet!$D$5:$N$18,7,FALSE),"NON_LISTED"),"")</f>
        <v/>
      </c>
      <c r="E26" s="18" t="str">
        <f>IF(B26&lt;&gt;"",IFERROR(VLOOKUP(B26,SignOnSheet!$D$5:$K$18,3,FALSE),"NON_LISTED"),"")</f>
        <v/>
      </c>
      <c r="F26" s="18" t="str">
        <f>IF(B26&lt;&gt;"",IFERROR(VLOOKUP(B26,SignOnSheet!$D$5:$K$18,4,FALSE),"NON_LISTED"),"")</f>
        <v/>
      </c>
      <c r="G26" s="18" t="str">
        <f>IF(B26&lt;&gt;"",IFERROR(VLOOKUP(B26,SignOnSheet!$D$5:$K$18,5,FALSE),"NON_LISTED"),"")</f>
        <v/>
      </c>
      <c r="H26" s="18" t="str">
        <f>IF(B26&lt;&gt;"",IFERROR(VLOOKUP(B26,SignOnSheet!$D$5:$K$18,6,FALSE),"NON_LISTED"),"")</f>
        <v/>
      </c>
      <c r="I26" s="39" t="str">
        <f>IF(B26&lt;&gt;"",IFERROR(VLOOKUP(B26,SignOnSheet!$D$5:$K$18,2,FALSE),"NON_LISTED"),"")</f>
        <v/>
      </c>
      <c r="J26" s="18" t="str">
        <f t="shared" si="0"/>
        <v/>
      </c>
      <c r="K26" s="19" t="str">
        <f t="shared" si="1"/>
        <v/>
      </c>
      <c r="L26" s="19" t="str">
        <f t="shared" si="2"/>
        <v/>
      </c>
      <c r="M26" s="18" t="str">
        <f>IF(ISTEXT(C26),SignOnSheet!$U$22+1,IF(C26&lt;&gt;"",IFERROR(IF(L26&gt;0,RANK(L26,IF(L$6:L$56&gt;0,L$6:L$56,),1)-COUNTIF(L$6:L$56,"=0"),IF(L26&lt;&gt;"",SignOnSheet!$U$22+1,0)),0),""))</f>
        <v/>
      </c>
      <c r="N26" s="20" t="e">
        <f>IF(#REF!=N$5,IF(L26="",MAX($L$6:$L$56)+1,L26),"")</f>
        <v>#REF!</v>
      </c>
      <c r="O26" s="20"/>
      <c r="P26" s="20"/>
      <c r="Q26" s="20"/>
      <c r="R26" s="18"/>
      <c r="S26" s="20"/>
      <c r="T26" s="18"/>
    </row>
    <row r="27" spans="1:20" x14ac:dyDescent="0.2">
      <c r="A27" s="17">
        <f t="shared" si="3"/>
        <v>21</v>
      </c>
      <c r="B27" s="11"/>
      <c r="C27" s="11"/>
      <c r="D27" s="17" t="str">
        <f>IF(B27&lt;&gt;"",IFERROR(VLOOKUP(B27,SignOnSheet!$D$5:$N$18,7,FALSE),"NON_LISTED"),"")</f>
        <v/>
      </c>
      <c r="E27" s="18" t="str">
        <f>IF(B27&lt;&gt;"",IFERROR(VLOOKUP(B27,SignOnSheet!$D$5:$K$18,3,FALSE),"NON_LISTED"),"")</f>
        <v/>
      </c>
      <c r="F27" s="18" t="str">
        <f>IF(B27&lt;&gt;"",IFERROR(VLOOKUP(B27,SignOnSheet!$D$5:$K$18,4,FALSE),"NON_LISTED"),"")</f>
        <v/>
      </c>
      <c r="G27" s="18" t="str">
        <f>IF(B27&lt;&gt;"",IFERROR(VLOOKUP(B27,SignOnSheet!$D$5:$K$18,5,FALSE),"NON_LISTED"),"")</f>
        <v/>
      </c>
      <c r="H27" s="18" t="str">
        <f>IF(B27&lt;&gt;"",IFERROR(VLOOKUP(B27,SignOnSheet!$D$5:$K$18,6,FALSE),"NON_LISTED"),"")</f>
        <v/>
      </c>
      <c r="I27" s="39" t="str">
        <f>IF(B27&lt;&gt;"",IFERROR(VLOOKUP(B27,SignOnSheet!$D$5:$K$18,2,FALSE),"NON_LISTED"),"")</f>
        <v/>
      </c>
      <c r="J27" s="18" t="str">
        <f t="shared" si="0"/>
        <v/>
      </c>
      <c r="K27" s="19" t="str">
        <f t="shared" si="1"/>
        <v/>
      </c>
      <c r="L27" s="19" t="str">
        <f t="shared" si="2"/>
        <v/>
      </c>
      <c r="M27" s="18" t="str">
        <f>IF(ISTEXT(C27),SignOnSheet!$U$22+1,IF(C27&lt;&gt;"",IFERROR(IF(L27&gt;0,RANK(L27,IF(L$6:L$56&gt;0,L$6:L$56,),1)-COUNTIF(L$6:L$56,"=0"),IF(L27&lt;&gt;"",SignOnSheet!$U$22+1,0)),0),""))</f>
        <v/>
      </c>
      <c r="N27" s="20" t="e">
        <f>IF(#REF!=N$5,IF(L27="",MAX($L$6:$L$56)+1,L27),"")</f>
        <v>#REF!</v>
      </c>
      <c r="O27" s="20"/>
      <c r="P27" s="20"/>
      <c r="Q27" s="20"/>
      <c r="R27" s="18"/>
      <c r="S27" s="20"/>
      <c r="T27" s="18"/>
    </row>
    <row r="28" spans="1:20" x14ac:dyDescent="0.2">
      <c r="A28" s="17">
        <f t="shared" si="3"/>
        <v>22</v>
      </c>
      <c r="B28" s="11"/>
      <c r="C28" s="11"/>
      <c r="D28" s="17" t="str">
        <f>IF(B28&lt;&gt;"",IFERROR(VLOOKUP(B28,SignOnSheet!$D$5:$N$18,7,FALSE),"NON_LISTED"),"")</f>
        <v/>
      </c>
      <c r="E28" s="18" t="str">
        <f>IF(B28&lt;&gt;"",IFERROR(VLOOKUP(B28,SignOnSheet!$D$5:$K$18,3,FALSE),"NON_LISTED"),"")</f>
        <v/>
      </c>
      <c r="F28" s="18" t="str">
        <f>IF(B28&lt;&gt;"",IFERROR(VLOOKUP(B28,SignOnSheet!$D$5:$K$18,4,FALSE),"NON_LISTED"),"")</f>
        <v/>
      </c>
      <c r="G28" s="18" t="str">
        <f>IF(B28&lt;&gt;"",IFERROR(VLOOKUP(B28,SignOnSheet!$D$5:$K$18,5,FALSE),"NON_LISTED"),"")</f>
        <v/>
      </c>
      <c r="H28" s="18" t="str">
        <f>IF(B28&lt;&gt;"",IFERROR(VLOOKUP(B28,SignOnSheet!$D$5:$K$18,6,FALSE),"NON_LISTED"),"")</f>
        <v/>
      </c>
      <c r="I28" s="39" t="str">
        <f>IF(B28&lt;&gt;"",IFERROR(VLOOKUP(B28,SignOnSheet!$D$5:$K$18,2,FALSE),"NON_LISTED"),"")</f>
        <v/>
      </c>
      <c r="J28" s="18" t="str">
        <f t="shared" si="0"/>
        <v/>
      </c>
      <c r="K28" s="19" t="str">
        <f t="shared" si="1"/>
        <v/>
      </c>
      <c r="L28" s="19" t="str">
        <f t="shared" si="2"/>
        <v/>
      </c>
      <c r="M28" s="18" t="str">
        <f>IF(ISTEXT(C28),SignOnSheet!$U$22+1,IF(C28&lt;&gt;"",IFERROR(IF(L28&gt;0,RANK(L28,IF(L$6:L$56&gt;0,L$6:L$56,),1)-COUNTIF(L$6:L$56,"=0"),IF(L28&lt;&gt;"",SignOnSheet!$U$22+1,0)),0),""))</f>
        <v/>
      </c>
      <c r="N28" s="20" t="e">
        <f>IF(#REF!=N$5,IF(L28="",MAX($L$6:$L$56)+1,L28),"")</f>
        <v>#REF!</v>
      </c>
      <c r="O28" s="20"/>
      <c r="P28" s="20"/>
      <c r="Q28" s="20"/>
      <c r="R28" s="18"/>
      <c r="S28" s="20"/>
      <c r="T28" s="18"/>
    </row>
    <row r="29" spans="1:20" x14ac:dyDescent="0.2">
      <c r="A29" s="17">
        <f t="shared" si="3"/>
        <v>23</v>
      </c>
      <c r="B29" s="11"/>
      <c r="C29" s="11"/>
      <c r="D29" s="17" t="str">
        <f>IF(B29&lt;&gt;"",IFERROR(VLOOKUP(B29,SignOnSheet!$D$5:$N$18,7,FALSE),"NON_LISTED"),"")</f>
        <v/>
      </c>
      <c r="E29" s="18" t="str">
        <f>IF(B29&lt;&gt;"",IFERROR(VLOOKUP(B29,SignOnSheet!$D$5:$K$18,3,FALSE),"NON_LISTED"),"")</f>
        <v/>
      </c>
      <c r="F29" s="18" t="str">
        <f>IF(B29&lt;&gt;"",IFERROR(VLOOKUP(B29,SignOnSheet!$D$5:$K$18,4,FALSE),"NON_LISTED"),"")</f>
        <v/>
      </c>
      <c r="G29" s="18" t="str">
        <f>IF(B29&lt;&gt;"",IFERROR(VLOOKUP(B29,SignOnSheet!$D$5:$K$18,5,FALSE),"NON_LISTED"),"")</f>
        <v/>
      </c>
      <c r="H29" s="18" t="str">
        <f>IF(B29&lt;&gt;"",IFERROR(VLOOKUP(B29,SignOnSheet!$D$5:$K$18,6,FALSE),"NON_LISTED"),"")</f>
        <v/>
      </c>
      <c r="I29" s="39" t="str">
        <f>IF(B29&lt;&gt;"",IFERROR(VLOOKUP(B29,SignOnSheet!$D$5:$K$18,2,FALSE),"NON_LISTED"),"")</f>
        <v/>
      </c>
      <c r="J29" s="18" t="str">
        <f t="shared" si="0"/>
        <v/>
      </c>
      <c r="K29" s="19" t="str">
        <f t="shared" si="1"/>
        <v/>
      </c>
      <c r="L29" s="19" t="str">
        <f t="shared" si="2"/>
        <v/>
      </c>
      <c r="M29" s="18" t="str">
        <f>IF(ISTEXT(C29),SignOnSheet!$U$22+1,IF(C29&lt;&gt;"",IFERROR(IF(L29&gt;0,RANK(L29,IF(L$6:L$56&gt;0,L$6:L$56,),1)-COUNTIF(L$6:L$56,"=0"),IF(L29&lt;&gt;"",SignOnSheet!$U$22+1,0)),0),""))</f>
        <v/>
      </c>
      <c r="N29" s="20" t="e">
        <f>IF(#REF!=N$5,IF(L29="",MAX($L$6:$L$56)+1,L29),"")</f>
        <v>#REF!</v>
      </c>
      <c r="O29" s="20"/>
      <c r="P29" s="20"/>
      <c r="Q29" s="20"/>
      <c r="R29" s="18"/>
      <c r="S29" s="20"/>
      <c r="T29" s="18"/>
    </row>
    <row r="30" spans="1:20" x14ac:dyDescent="0.2">
      <c r="A30" s="17">
        <f t="shared" si="3"/>
        <v>24</v>
      </c>
      <c r="B30" s="11"/>
      <c r="C30" s="11"/>
      <c r="D30" s="17" t="str">
        <f>IF(B30&lt;&gt;"",IFERROR(VLOOKUP(B30,SignOnSheet!$D$5:$N$18,7,FALSE),"NON_LISTED"),"")</f>
        <v/>
      </c>
      <c r="E30" s="18" t="str">
        <f>IF(B30&lt;&gt;"",IFERROR(VLOOKUP(B30,SignOnSheet!$D$5:$K$18,3,FALSE),"NON_LISTED"),"")</f>
        <v/>
      </c>
      <c r="F30" s="18" t="str">
        <f>IF(B30&lt;&gt;"",IFERROR(VLOOKUP(B30,SignOnSheet!$D$5:$K$18,4,FALSE),"NON_LISTED"),"")</f>
        <v/>
      </c>
      <c r="G30" s="18" t="str">
        <f>IF(B30&lt;&gt;"",IFERROR(VLOOKUP(B30,SignOnSheet!$D$5:$K$18,5,FALSE),"NON_LISTED"),"")</f>
        <v/>
      </c>
      <c r="H30" s="18" t="str">
        <f>IF(B30&lt;&gt;"",IFERROR(VLOOKUP(B30,SignOnSheet!$D$5:$K$18,6,FALSE),"NON_LISTED"),"")</f>
        <v/>
      </c>
      <c r="I30" s="39" t="str">
        <f>IF(B30&lt;&gt;"",IFERROR(VLOOKUP(B30,SignOnSheet!$D$5:$K$18,2,FALSE),"NON_LISTED"),"")</f>
        <v/>
      </c>
      <c r="J30" s="18" t="str">
        <f t="shared" si="0"/>
        <v/>
      </c>
      <c r="K30" s="19" t="str">
        <f t="shared" si="1"/>
        <v/>
      </c>
      <c r="L30" s="19" t="str">
        <f t="shared" si="2"/>
        <v/>
      </c>
      <c r="M30" s="18" t="str">
        <f>IF(ISTEXT(C30),SignOnSheet!$U$22+1,IF(C30&lt;&gt;"",IFERROR(IF(L30&gt;0,RANK(L30,IF(L$6:L$56&gt;0,L$6:L$56,),1)-COUNTIF(L$6:L$56,"=0"),IF(L30&lt;&gt;"",SignOnSheet!$U$22+1,0)),0),""))</f>
        <v/>
      </c>
      <c r="N30" s="20" t="e">
        <f>IF(#REF!=N$5,IF(L30="",MAX($L$6:$L$56)+1,L30),"")</f>
        <v>#REF!</v>
      </c>
      <c r="O30" s="20"/>
      <c r="P30" s="20"/>
      <c r="Q30" s="20"/>
      <c r="R30" s="18"/>
      <c r="S30" s="20"/>
      <c r="T30" s="18"/>
    </row>
    <row r="31" spans="1:20" x14ac:dyDescent="0.2">
      <c r="A31" s="17">
        <f t="shared" si="3"/>
        <v>25</v>
      </c>
      <c r="B31" s="11"/>
      <c r="C31" s="11"/>
      <c r="D31" s="17" t="str">
        <f>IF(B31&lt;&gt;"",IFERROR(VLOOKUP(B31,SignOnSheet!$D$5:$N$18,7,FALSE),"NON_LISTED"),"")</f>
        <v/>
      </c>
      <c r="E31" s="18" t="str">
        <f>IF(B31&lt;&gt;"",IFERROR(VLOOKUP(B31,SignOnSheet!$D$5:$K$18,3,FALSE),"NON_LISTED"),"")</f>
        <v/>
      </c>
      <c r="F31" s="18" t="str">
        <f>IF(B31&lt;&gt;"",IFERROR(VLOOKUP(B31,SignOnSheet!$D$5:$K$18,4,FALSE),"NON_LISTED"),"")</f>
        <v/>
      </c>
      <c r="G31" s="18" t="str">
        <f>IF(B31&lt;&gt;"",IFERROR(VLOOKUP(B31,SignOnSheet!$D$5:$K$18,5,FALSE),"NON_LISTED"),"")</f>
        <v/>
      </c>
      <c r="H31" s="18" t="str">
        <f>IF(B31&lt;&gt;"",IFERROR(VLOOKUP(B31,SignOnSheet!$D$5:$K$18,6,FALSE),"NON_LISTED"),"")</f>
        <v/>
      </c>
      <c r="I31" s="39" t="str">
        <f>IF(B31&lt;&gt;"",IFERROR(VLOOKUP(B31,SignOnSheet!$D$5:$K$18,2,FALSE),"NON_LISTED"),"")</f>
        <v/>
      </c>
      <c r="J31" s="18" t="str">
        <f t="shared" si="0"/>
        <v/>
      </c>
      <c r="K31" s="19" t="str">
        <f t="shared" si="1"/>
        <v/>
      </c>
      <c r="L31" s="19" t="str">
        <f t="shared" si="2"/>
        <v/>
      </c>
      <c r="M31" s="18" t="str">
        <f>IF(ISTEXT(C31),SignOnSheet!$U$22+1,IF(C31&lt;&gt;"",IFERROR(IF(L31&gt;0,RANK(L31,IF(L$6:L$56&gt;0,L$6:L$56,),1)-COUNTIF(L$6:L$56,"=0"),IF(L31&lt;&gt;"",SignOnSheet!$U$22+1,0)),0),""))</f>
        <v/>
      </c>
      <c r="N31" s="20" t="e">
        <f>IF(#REF!=N$5,IF(L31="",MAX($L$6:$L$56)+1,L31),"")</f>
        <v>#REF!</v>
      </c>
      <c r="O31" s="20"/>
      <c r="P31" s="20"/>
      <c r="Q31" s="20"/>
      <c r="R31" s="18"/>
      <c r="S31" s="20"/>
      <c r="T31" s="18"/>
    </row>
    <row r="32" spans="1:20" x14ac:dyDescent="0.2">
      <c r="A32" s="17">
        <f t="shared" si="3"/>
        <v>26</v>
      </c>
      <c r="B32" s="11"/>
      <c r="C32" s="11"/>
      <c r="D32" s="17" t="str">
        <f>IF(B32&lt;&gt;"",IFERROR(VLOOKUP(B32,SignOnSheet!$D$5:$N$18,7,FALSE),"NON_LISTED"),"")</f>
        <v/>
      </c>
      <c r="E32" s="18" t="str">
        <f>IF(B32&lt;&gt;"",IFERROR(VLOOKUP(B32,SignOnSheet!$D$5:$K$18,3,FALSE),"NON_LISTED"),"")</f>
        <v/>
      </c>
      <c r="F32" s="18" t="str">
        <f>IF(B32&lt;&gt;"",IFERROR(VLOOKUP(B32,SignOnSheet!$D$5:$K$18,4,FALSE),"NON_LISTED"),"")</f>
        <v/>
      </c>
      <c r="G32" s="18" t="str">
        <f>IF(B32&lt;&gt;"",IFERROR(VLOOKUP(B32,SignOnSheet!$D$5:$K$18,5,FALSE),"NON_LISTED"),"")</f>
        <v/>
      </c>
      <c r="H32" s="18" t="str">
        <f>IF(B32&lt;&gt;"",IFERROR(VLOOKUP(B32,SignOnSheet!$D$5:$K$18,6,FALSE),"NON_LISTED"),"")</f>
        <v/>
      </c>
      <c r="I32" s="39" t="str">
        <f>IF(B32&lt;&gt;"",IFERROR(VLOOKUP(B32,SignOnSheet!$D$5:$K$18,2,FALSE),"NON_LISTED"),"")</f>
        <v/>
      </c>
      <c r="J32" s="18" t="str">
        <f t="shared" si="0"/>
        <v/>
      </c>
      <c r="K32" s="19" t="str">
        <f t="shared" si="1"/>
        <v/>
      </c>
      <c r="L32" s="19" t="str">
        <f t="shared" si="2"/>
        <v/>
      </c>
      <c r="M32" s="18" t="str">
        <f>IF(ISTEXT(C32),SignOnSheet!$U$22+1,IF(C32&lt;&gt;"",IFERROR(IF(L32&gt;0,RANK(L32,IF(L$6:L$56&gt;0,L$6:L$56,),1)-COUNTIF(L$6:L$56,"=0"),IF(L32&lt;&gt;"",SignOnSheet!$U$22+1,0)),0),""))</f>
        <v/>
      </c>
      <c r="N32" s="20" t="e">
        <f>IF(#REF!=N$5,IF(L32="",MAX($L$6:$L$56)+1,L32),"")</f>
        <v>#REF!</v>
      </c>
      <c r="O32" s="20"/>
      <c r="P32" s="20"/>
      <c r="Q32" s="20"/>
      <c r="R32" s="18"/>
      <c r="S32" s="20"/>
      <c r="T32" s="18"/>
    </row>
    <row r="33" spans="1:20" x14ac:dyDescent="0.2">
      <c r="A33" s="17">
        <f t="shared" si="3"/>
        <v>27</v>
      </c>
      <c r="B33" s="11"/>
      <c r="C33" s="11"/>
      <c r="D33" s="17" t="str">
        <f>IF(B33&lt;&gt;"",IFERROR(VLOOKUP(B33,SignOnSheet!$D$5:$N$18,7,FALSE),"NON_LISTED"),"")</f>
        <v/>
      </c>
      <c r="E33" s="18" t="str">
        <f>IF(B33&lt;&gt;"",IFERROR(VLOOKUP(B33,SignOnSheet!$D$5:$K$18,3,FALSE),"NON_LISTED"),"")</f>
        <v/>
      </c>
      <c r="F33" s="18" t="str">
        <f>IF(B33&lt;&gt;"",IFERROR(VLOOKUP(B33,SignOnSheet!$D$5:$K$18,4,FALSE),"NON_LISTED"),"")</f>
        <v/>
      </c>
      <c r="G33" s="18" t="str">
        <f>IF(B33&lt;&gt;"",IFERROR(VLOOKUP(B33,SignOnSheet!$D$5:$K$18,5,FALSE),"NON_LISTED"),"")</f>
        <v/>
      </c>
      <c r="H33" s="18" t="str">
        <f>IF(B33&lt;&gt;"",IFERROR(VLOOKUP(B33,SignOnSheet!$D$5:$K$18,6,FALSE),"NON_LISTED"),"")</f>
        <v/>
      </c>
      <c r="I33" s="39" t="str">
        <f>IF(B33&lt;&gt;"",IFERROR(VLOOKUP(B33,SignOnSheet!$D$5:$K$18,2,FALSE),"NON_LISTED"),"")</f>
        <v/>
      </c>
      <c r="J33" s="18" t="str">
        <f t="shared" si="0"/>
        <v/>
      </c>
      <c r="K33" s="19" t="str">
        <f t="shared" si="1"/>
        <v/>
      </c>
      <c r="L33" s="19" t="str">
        <f t="shared" si="2"/>
        <v/>
      </c>
      <c r="M33" s="18" t="str">
        <f>IF(ISTEXT(C33),SignOnSheet!$U$22+1,IF(C33&lt;&gt;"",IFERROR(IF(L33&gt;0,RANK(L33,IF(L$6:L$56&gt;0,L$6:L$56,),1)-COUNTIF(L$6:L$56,"=0"),IF(L33&lt;&gt;"",SignOnSheet!$U$22+1,0)),0),""))</f>
        <v/>
      </c>
      <c r="N33" s="20" t="e">
        <f>IF(#REF!=N$5,IF(L33="",MAX($L$6:$L$56)+1,L33),"")</f>
        <v>#REF!</v>
      </c>
      <c r="O33" s="20"/>
      <c r="P33" s="20"/>
      <c r="Q33" s="20"/>
      <c r="R33" s="18"/>
      <c r="S33" s="20"/>
      <c r="T33" s="18"/>
    </row>
    <row r="34" spans="1:20" x14ac:dyDescent="0.2">
      <c r="A34" s="17">
        <f t="shared" si="3"/>
        <v>28</v>
      </c>
      <c r="B34" s="11"/>
      <c r="C34" s="11"/>
      <c r="D34" s="17" t="str">
        <f>IF(B34&lt;&gt;"",IFERROR(VLOOKUP(B34,SignOnSheet!$D$5:$N$18,7,FALSE),"NON_LISTED"),"")</f>
        <v/>
      </c>
      <c r="E34" s="18" t="str">
        <f>IF(B34&lt;&gt;"",IFERROR(VLOOKUP(B34,SignOnSheet!$D$5:$K$18,3,FALSE),"NON_LISTED"),"")</f>
        <v/>
      </c>
      <c r="F34" s="18" t="str">
        <f>IF(B34&lt;&gt;"",IFERROR(VLOOKUP(B34,SignOnSheet!$D$5:$K$18,4,FALSE),"NON_LISTED"),"")</f>
        <v/>
      </c>
      <c r="G34" s="18" t="str">
        <f>IF(B34&lt;&gt;"",IFERROR(VLOOKUP(B34,SignOnSheet!$D$5:$K$18,5,FALSE),"NON_LISTED"),"")</f>
        <v/>
      </c>
      <c r="H34" s="18" t="str">
        <f>IF(B34&lt;&gt;"",IFERROR(VLOOKUP(B34,SignOnSheet!$D$5:$K$18,6,FALSE),"NON_LISTED"),"")</f>
        <v/>
      </c>
      <c r="I34" s="39" t="str">
        <f>IF(B34&lt;&gt;"",IFERROR(VLOOKUP(B34,SignOnSheet!$D$5:$K$18,2,FALSE),"NON_LISTED"),"")</f>
        <v/>
      </c>
      <c r="J34" s="18" t="str">
        <f t="shared" si="0"/>
        <v/>
      </c>
      <c r="K34" s="19" t="str">
        <f t="shared" si="1"/>
        <v/>
      </c>
      <c r="L34" s="19" t="str">
        <f t="shared" si="2"/>
        <v/>
      </c>
      <c r="M34" s="18" t="str">
        <f>IF(ISTEXT(C34),SignOnSheet!$U$22+1,IF(C34&lt;&gt;"",IFERROR(IF(L34&gt;0,RANK(L34,IF(L$6:L$56&gt;0,L$6:L$56,),1)-COUNTIF(L$6:L$56,"=0"),IF(L34&lt;&gt;"",SignOnSheet!$U$22+1,0)),0),""))</f>
        <v/>
      </c>
      <c r="N34" s="20" t="e">
        <f>IF(#REF!=N$5,IF(L34="",MAX($L$6:$L$56)+1,L34),"")</f>
        <v>#REF!</v>
      </c>
      <c r="O34" s="20"/>
      <c r="P34" s="20"/>
      <c r="Q34" s="20"/>
      <c r="R34" s="18"/>
      <c r="S34" s="20"/>
      <c r="T34" s="18"/>
    </row>
    <row r="35" spans="1:20" x14ac:dyDescent="0.2">
      <c r="A35" s="17">
        <f t="shared" si="3"/>
        <v>29</v>
      </c>
      <c r="B35" s="11"/>
      <c r="C35" s="11"/>
      <c r="D35" s="17" t="str">
        <f>IF(B35&lt;&gt;"",IFERROR(VLOOKUP(B35,SignOnSheet!$D$5:$N$18,7,FALSE),"NON_LISTED"),"")</f>
        <v/>
      </c>
      <c r="E35" s="18" t="str">
        <f>IF(B35&lt;&gt;"",IFERROR(VLOOKUP(B35,SignOnSheet!$D$5:$K$18,3,FALSE),"NON_LISTED"),"")</f>
        <v/>
      </c>
      <c r="F35" s="18" t="str">
        <f>IF(B35&lt;&gt;"",IFERROR(VLOOKUP(B35,SignOnSheet!$D$5:$K$18,4,FALSE),"NON_LISTED"),"")</f>
        <v/>
      </c>
      <c r="G35" s="18" t="str">
        <f>IF(B35&lt;&gt;"",IFERROR(VLOOKUP(B35,SignOnSheet!$D$5:$K$18,5,FALSE),"NON_LISTED"),"")</f>
        <v/>
      </c>
      <c r="H35" s="18" t="str">
        <f>IF(B35&lt;&gt;"",IFERROR(VLOOKUP(B35,SignOnSheet!$D$5:$K$18,6,FALSE),"NON_LISTED"),"")</f>
        <v/>
      </c>
      <c r="I35" s="39" t="str">
        <f>IF(B35&lt;&gt;"",IFERROR(VLOOKUP(B35,SignOnSheet!$D$5:$K$18,2,FALSE),"NON_LISTED"),"")</f>
        <v/>
      </c>
      <c r="J35" s="18" t="str">
        <f t="shared" si="0"/>
        <v/>
      </c>
      <c r="K35" s="19" t="str">
        <f t="shared" si="1"/>
        <v/>
      </c>
      <c r="L35" s="19" t="str">
        <f t="shared" si="2"/>
        <v/>
      </c>
      <c r="M35" s="18" t="str">
        <f>IF(ISTEXT(C35),SignOnSheet!$U$22+1,IF(C35&lt;&gt;"",IFERROR(IF(L35&gt;0,RANK(L35,IF(L$6:L$56&gt;0,L$6:L$56,),1)-COUNTIF(L$6:L$56,"=0"),IF(L35&lt;&gt;"",SignOnSheet!$U$22+1,0)),0),""))</f>
        <v/>
      </c>
      <c r="N35" s="20" t="e">
        <f>IF(#REF!=N$5,IF(L35="",MAX($L$6:$L$56)+1,L35),"")</f>
        <v>#REF!</v>
      </c>
      <c r="O35" s="20"/>
      <c r="P35" s="20"/>
      <c r="Q35" s="20"/>
      <c r="R35" s="18"/>
      <c r="S35" s="20"/>
      <c r="T35" s="18"/>
    </row>
    <row r="36" spans="1:20" x14ac:dyDescent="0.2">
      <c r="A36" s="17">
        <f t="shared" si="3"/>
        <v>30</v>
      </c>
      <c r="B36" s="11"/>
      <c r="C36" s="11"/>
      <c r="D36" s="17" t="str">
        <f>IF(B36&lt;&gt;"",IFERROR(VLOOKUP(B36,SignOnSheet!$D$5:$N$18,7,FALSE),"NON_LISTED"),"")</f>
        <v/>
      </c>
      <c r="E36" s="18" t="str">
        <f>IF(B36&lt;&gt;"",IFERROR(VLOOKUP(B36,SignOnSheet!$D$5:$K$18,3,FALSE),"NON_LISTED"),"")</f>
        <v/>
      </c>
      <c r="F36" s="18" t="str">
        <f>IF(B36&lt;&gt;"",IFERROR(VLOOKUP(B36,SignOnSheet!$D$5:$K$18,4,FALSE),"NON_LISTED"),"")</f>
        <v/>
      </c>
      <c r="G36" s="18" t="str">
        <f>IF(B36&lt;&gt;"",IFERROR(VLOOKUP(B36,SignOnSheet!$D$5:$K$18,5,FALSE),"NON_LISTED"),"")</f>
        <v/>
      </c>
      <c r="H36" s="18" t="str">
        <f>IF(B36&lt;&gt;"",IFERROR(VLOOKUP(B36,SignOnSheet!$D$5:$K$18,6,FALSE),"NON_LISTED"),"")</f>
        <v/>
      </c>
      <c r="I36" s="39" t="str">
        <f>IF(B36&lt;&gt;"",IFERROR(VLOOKUP(B36,SignOnSheet!$D$5:$K$18,2,FALSE),"NON_LISTED"),"")</f>
        <v/>
      </c>
      <c r="J36" s="18" t="str">
        <f t="shared" si="0"/>
        <v/>
      </c>
      <c r="K36" s="19" t="str">
        <f t="shared" si="1"/>
        <v/>
      </c>
      <c r="L36" s="19" t="str">
        <f t="shared" si="2"/>
        <v/>
      </c>
      <c r="M36" s="18" t="str">
        <f>IF(ISTEXT(C36),SignOnSheet!$U$22+1,IF(C36&lt;&gt;"",IFERROR(IF(L36&gt;0,RANK(L36,IF(L$6:L$56&gt;0,L$6:L$56,),1)-COUNTIF(L$6:L$56,"=0"),IF(L36&lt;&gt;"",SignOnSheet!$U$22+1,0)),0),""))</f>
        <v/>
      </c>
      <c r="N36" s="20" t="e">
        <f>IF(#REF!=N$5,IF(L36="",MAX($L$6:$L$56)+1,L36),"")</f>
        <v>#REF!</v>
      </c>
      <c r="O36" s="20" t="str">
        <f t="shared" ref="O36:O56" si="4">IFERROR(IF(L36&lt;&gt;"",L36/I36,""),"")</f>
        <v/>
      </c>
      <c r="P36" s="20" t="str">
        <f t="shared" ref="P36:P56" si="5">IF(LEFT(B37,1)="D",COUNTA($C$6:$C$56)+1,IF(C37&lt;&gt;"",IFERROR(IF(O36&gt;0,RANK(O36,IF(O$6:O$56&gt;0,O$6:O$56,),1)-COUNTIF(O$6:O$56,"=0"),IF(O36&lt;&gt;"",COUNT($C$6:$C$56)+1,0)),0),""))</f>
        <v/>
      </c>
      <c r="Q36" s="20"/>
      <c r="R36" s="18"/>
      <c r="S36" s="20"/>
      <c r="T36" s="18"/>
    </row>
    <row r="37" spans="1:20" x14ac:dyDescent="0.2">
      <c r="A37" s="17">
        <f t="shared" si="3"/>
        <v>31</v>
      </c>
      <c r="B37" s="11"/>
      <c r="C37" s="11"/>
      <c r="D37" s="17" t="str">
        <f>IF(B37&lt;&gt;"",IFERROR(VLOOKUP(B37,SignOnSheet!$D$5:$N$18,7,FALSE),"NON_LISTED"),"")</f>
        <v/>
      </c>
      <c r="E37" s="18" t="str">
        <f>IF(B37&lt;&gt;"",IFERROR(VLOOKUP(B37,SignOnSheet!$D$5:$K$18,3,FALSE),"NON_LISTED"),"")</f>
        <v/>
      </c>
      <c r="F37" s="18" t="str">
        <f>IF(B37&lt;&gt;"",IFERROR(VLOOKUP(B37,SignOnSheet!$D$5:$K$18,4,FALSE),"NON_LISTED"),"")</f>
        <v/>
      </c>
      <c r="G37" s="18" t="str">
        <f>IF(B37&lt;&gt;"",IFERROR(VLOOKUP(B37,SignOnSheet!$D$5:$K$18,5,FALSE),"NON_LISTED"),"")</f>
        <v/>
      </c>
      <c r="H37" s="18" t="str">
        <f>IF(B37&lt;&gt;"",IFERROR(VLOOKUP(B37,SignOnSheet!$D$5:$K$18,6,FALSE),"NON_LISTED"),"")</f>
        <v/>
      </c>
      <c r="I37" s="39" t="str">
        <f>IF(B37&lt;&gt;"",IFERROR(VLOOKUP(B37,SignOnSheet!$D$5:$K$18,2,FALSE),"NON_LISTED"),"")</f>
        <v/>
      </c>
      <c r="J37" s="18" t="str">
        <f t="shared" si="0"/>
        <v/>
      </c>
      <c r="K37" s="19" t="str">
        <f t="shared" si="1"/>
        <v/>
      </c>
      <c r="L37" s="19" t="str">
        <f t="shared" si="2"/>
        <v/>
      </c>
      <c r="M37" s="18" t="str">
        <f>IF(ISTEXT(C37),SignOnSheet!$U$22+1,IF(C37&lt;&gt;"",IFERROR(IF(L37&gt;0,RANK(L37,IF(L$6:L$56&gt;0,L$6:L$56,),1)-COUNTIF(L$6:L$56,"=0"),IF(L37&lt;&gt;"",SignOnSheet!$U$22+1,0)),0),""))</f>
        <v/>
      </c>
      <c r="N37" s="20" t="e">
        <f>IF(#REF!=N$5,IF(L37="",MAX($L$6:$L$56)+1,L37),"")</f>
        <v>#REF!</v>
      </c>
      <c r="O37" s="20" t="str">
        <f t="shared" si="4"/>
        <v/>
      </c>
      <c r="P37" s="20" t="str">
        <f t="shared" si="5"/>
        <v/>
      </c>
      <c r="Q37" s="20"/>
      <c r="R37" s="18"/>
      <c r="S37" s="20"/>
      <c r="T37" s="18"/>
    </row>
    <row r="38" spans="1:20" x14ac:dyDescent="0.2">
      <c r="A38" s="17">
        <f t="shared" si="3"/>
        <v>32</v>
      </c>
      <c r="B38" s="11"/>
      <c r="C38" s="11"/>
      <c r="D38" s="17" t="str">
        <f>IF(B38&lt;&gt;"",IFERROR(VLOOKUP(B38,SignOnSheet!$D$5:$N$18,7,FALSE),"NON_LISTED"),"")</f>
        <v/>
      </c>
      <c r="E38" s="18" t="str">
        <f>IF(B38&lt;&gt;"",IFERROR(VLOOKUP(B38,SignOnSheet!$D$5:$K$18,3,FALSE),"NON_LISTED"),"")</f>
        <v/>
      </c>
      <c r="F38" s="18" t="str">
        <f>IF(B38&lt;&gt;"",IFERROR(VLOOKUP(B38,SignOnSheet!$D$5:$K$18,4,FALSE),"NON_LISTED"),"")</f>
        <v/>
      </c>
      <c r="G38" s="18" t="str">
        <f>IF(B38&lt;&gt;"",IFERROR(VLOOKUP(B38,SignOnSheet!$D$5:$K$18,5,FALSE),"NON_LISTED"),"")</f>
        <v/>
      </c>
      <c r="H38" s="18" t="str">
        <f>IF(B38&lt;&gt;"",IFERROR(VLOOKUP(B38,SignOnSheet!$D$5:$K$18,6,FALSE),"NON_LISTED"),"")</f>
        <v/>
      </c>
      <c r="I38" s="39" t="str">
        <f>IF(B38&lt;&gt;"",IFERROR(VLOOKUP(B38,SignOnSheet!$D$5:$K$18,2,FALSE),"NON_LISTED"),"")</f>
        <v/>
      </c>
      <c r="J38" s="18" t="str">
        <f t="shared" ref="J38:J56" si="6">IFERROR(IF(LEFT(C38,1)&lt;&gt;"D",IFERROR(RIGHT(C38,2)+LEFT(RIGHT(C38,4),2)*60+(C38-RIGHT(C38,4))/10000*3600-IF(G38="B",$J$4,$J$3),""),"" ),"")</f>
        <v/>
      </c>
      <c r="K38" s="19" t="str">
        <f t="shared" ref="K38:K56" si="7">IF(C38&lt;&gt;"",IFERROR(IF(C38&gt;0,RANK(J38,IF(J$6:J$56&gt;0,J$6:J$56,),1)-COUNTIF(J$6:J$56,"=0"),IF(C38="",COUNT(J$6:J$56)+1,0)),0),"")</f>
        <v/>
      </c>
      <c r="L38" s="19" t="str">
        <f t="shared" ref="L38:L56" si="8">IFERROR(IF(J38&lt;&gt;"",J38/F38,"")/H38,"")</f>
        <v/>
      </c>
      <c r="M38" s="18" t="str">
        <f>IF(ISTEXT(C38),SignOnSheet!$U$22+1,IF(C38&lt;&gt;"",IFERROR(IF(L38&gt;0,RANK(L38,IF(L$6:L$56&gt;0,L$6:L$56,),1)-COUNTIF(L$6:L$56,"=0"),IF(L38&lt;&gt;"",SignOnSheet!$U$22+1,0)),0),""))</f>
        <v/>
      </c>
      <c r="N38" s="20" t="e">
        <f>IF(#REF!=N$5,IF(L38="",MAX($L$6:$L$56)+1,L38),"")</f>
        <v>#REF!</v>
      </c>
      <c r="O38" s="20" t="str">
        <f t="shared" si="4"/>
        <v/>
      </c>
      <c r="P38" s="20" t="str">
        <f t="shared" si="5"/>
        <v/>
      </c>
      <c r="Q38" s="20"/>
      <c r="R38" s="18"/>
      <c r="S38" s="20"/>
      <c r="T38" s="18"/>
    </row>
    <row r="39" spans="1:20" x14ac:dyDescent="0.2">
      <c r="A39" s="17">
        <f t="shared" si="3"/>
        <v>33</v>
      </c>
      <c r="B39" s="11"/>
      <c r="C39" s="11"/>
      <c r="D39" s="17" t="str">
        <f>IF(B39&lt;&gt;"",IFERROR(VLOOKUP(B39,SignOnSheet!$D$5:$N$18,7,FALSE),"NON_LISTED"),"")</f>
        <v/>
      </c>
      <c r="E39" s="18" t="str">
        <f>IF(B39&lt;&gt;"",IFERROR(VLOOKUP(B39,SignOnSheet!$D$5:$K$18,3,FALSE),"NON_LISTED"),"")</f>
        <v/>
      </c>
      <c r="F39" s="18" t="str">
        <f>IF(B39&lt;&gt;"",IFERROR(VLOOKUP(B39,SignOnSheet!$D$5:$K$18,4,FALSE),"NON_LISTED"),"")</f>
        <v/>
      </c>
      <c r="G39" s="18" t="str">
        <f>IF(B39&lt;&gt;"",IFERROR(VLOOKUP(B39,SignOnSheet!$D$5:$K$18,5,FALSE),"NON_LISTED"),"")</f>
        <v/>
      </c>
      <c r="H39" s="18" t="str">
        <f>IF(B39&lt;&gt;"",IFERROR(VLOOKUP(B39,SignOnSheet!$D$5:$K$18,6,FALSE),"NON_LISTED"),"")</f>
        <v/>
      </c>
      <c r="I39" s="39" t="str">
        <f>IF(B39&lt;&gt;"",IFERROR(VLOOKUP(B39,SignOnSheet!$D$5:$K$18,2,FALSE),"NON_LISTED"),"")</f>
        <v/>
      </c>
      <c r="J39" s="18" t="str">
        <f t="shared" si="6"/>
        <v/>
      </c>
      <c r="K39" s="19" t="str">
        <f t="shared" si="7"/>
        <v/>
      </c>
      <c r="L39" s="19" t="str">
        <f t="shared" si="8"/>
        <v/>
      </c>
      <c r="M39" s="18" t="str">
        <f>IF(ISTEXT(C39),SignOnSheet!$U$22+1,IF(C39&lt;&gt;"",IFERROR(IF(L39&gt;0,RANK(L39,IF(L$6:L$56&gt;0,L$6:L$56,),1)-COUNTIF(L$6:L$56,"=0"),IF(L39&lt;&gt;"",SignOnSheet!$U$22+1,0)),0),""))</f>
        <v/>
      </c>
      <c r="N39" s="20" t="e">
        <f>IF(#REF!=N$5,IF(L39="",MAX($L$6:$L$56)+1,L39),"")</f>
        <v>#REF!</v>
      </c>
      <c r="O39" s="20" t="str">
        <f t="shared" si="4"/>
        <v/>
      </c>
      <c r="P39" s="20" t="str">
        <f t="shared" si="5"/>
        <v/>
      </c>
      <c r="Q39" s="20"/>
      <c r="R39" s="18"/>
      <c r="S39" s="20"/>
      <c r="T39" s="18"/>
    </row>
    <row r="40" spans="1:20" x14ac:dyDescent="0.2">
      <c r="A40" s="17">
        <f t="shared" ref="A40:A56" si="9">A39+1</f>
        <v>34</v>
      </c>
      <c r="B40" s="11"/>
      <c r="C40" s="11"/>
      <c r="D40" s="17" t="str">
        <f>IF(B40&lt;&gt;"",IFERROR(VLOOKUP(B40,SignOnSheet!$D$5:$N$18,7,FALSE),"NON_LISTED"),"")</f>
        <v/>
      </c>
      <c r="E40" s="18" t="str">
        <f>IF(B40&lt;&gt;"",IFERROR(VLOOKUP(B40,SignOnSheet!$D$5:$K$18,3,FALSE),"NON_LISTED"),"")</f>
        <v/>
      </c>
      <c r="F40" s="18" t="str">
        <f>IF(B40&lt;&gt;"",IFERROR(VLOOKUP(B40,SignOnSheet!$D$5:$K$18,4,FALSE),"NON_LISTED"),"")</f>
        <v/>
      </c>
      <c r="G40" s="18" t="str">
        <f>IF(B40&lt;&gt;"",IFERROR(VLOOKUP(B40,SignOnSheet!$D$5:$K$18,5,FALSE),"NON_LISTED"),"")</f>
        <v/>
      </c>
      <c r="H40" s="18" t="str">
        <f>IF(B40&lt;&gt;"",IFERROR(VLOOKUP(B40,SignOnSheet!$D$5:$K$18,6,FALSE),"NON_LISTED"),"")</f>
        <v/>
      </c>
      <c r="I40" s="39" t="str">
        <f>IF(B40&lt;&gt;"",IFERROR(VLOOKUP(B40,SignOnSheet!$D$5:$K$18,2,FALSE),"NON_LISTED"),"")</f>
        <v/>
      </c>
      <c r="J40" s="18" t="str">
        <f t="shared" si="6"/>
        <v/>
      </c>
      <c r="K40" s="19" t="str">
        <f t="shared" si="7"/>
        <v/>
      </c>
      <c r="L40" s="19" t="str">
        <f t="shared" si="8"/>
        <v/>
      </c>
      <c r="M40" s="18" t="str">
        <f>IF(ISTEXT(C40),SignOnSheet!$U$22+1,IF(C40&lt;&gt;"",IFERROR(IF(L40&gt;0,RANK(L40,IF(L$6:L$56&gt;0,L$6:L$56,),1)-COUNTIF(L$6:L$56,"=0"),IF(L40&lt;&gt;"",SignOnSheet!$U$22+1,0)),0),""))</f>
        <v/>
      </c>
      <c r="N40" s="20" t="e">
        <f>IF(#REF!=N$5,IF(L40="",MAX($L$6:$L$56)+1,L40),"")</f>
        <v>#REF!</v>
      </c>
      <c r="O40" s="20" t="str">
        <f t="shared" si="4"/>
        <v/>
      </c>
      <c r="P40" s="20" t="str">
        <f t="shared" si="5"/>
        <v/>
      </c>
      <c r="Q40" s="20"/>
      <c r="R40" s="18"/>
      <c r="S40" s="20"/>
      <c r="T40" s="18"/>
    </row>
    <row r="41" spans="1:20" x14ac:dyDescent="0.2">
      <c r="A41" s="17">
        <f t="shared" si="9"/>
        <v>35</v>
      </c>
      <c r="B41" s="11"/>
      <c r="C41" s="11"/>
      <c r="D41" s="17" t="str">
        <f>IF(B41&lt;&gt;"",IFERROR(VLOOKUP(B41,SignOnSheet!$D$5:$N$18,7,FALSE),"NON_LISTED"),"")</f>
        <v/>
      </c>
      <c r="E41" s="18" t="str">
        <f>IF(B41&lt;&gt;"",IFERROR(VLOOKUP(B41,SignOnSheet!$D$5:$K$18,3,FALSE),"NON_LISTED"),"")</f>
        <v/>
      </c>
      <c r="F41" s="18" t="str">
        <f>IF(B41&lt;&gt;"",IFERROR(VLOOKUP(B41,SignOnSheet!$D$5:$K$18,4,FALSE),"NON_LISTED"),"")</f>
        <v/>
      </c>
      <c r="G41" s="18" t="str">
        <f>IF(B41&lt;&gt;"",IFERROR(VLOOKUP(B41,SignOnSheet!$D$5:$K$18,5,FALSE),"NON_LISTED"),"")</f>
        <v/>
      </c>
      <c r="H41" s="18" t="str">
        <f>IF(B41&lt;&gt;"",IFERROR(VLOOKUP(B41,SignOnSheet!$D$5:$K$18,6,FALSE),"NON_LISTED"),"")</f>
        <v/>
      </c>
      <c r="I41" s="27" t="str">
        <f>IF(B41&lt;&gt;"",IFERROR(VLOOKUP(B41,SignOnSheet!$D$5:$K$18,2,FALSE),"NON_LISTED"),"")</f>
        <v/>
      </c>
      <c r="J41" s="18" t="str">
        <f t="shared" si="6"/>
        <v/>
      </c>
      <c r="K41" s="19" t="str">
        <f t="shared" si="7"/>
        <v/>
      </c>
      <c r="L41" s="19" t="str">
        <f t="shared" si="8"/>
        <v/>
      </c>
      <c r="M41" s="18" t="str">
        <f>IF(ISTEXT(C41),SignOnSheet!$U$22+1,IF(C41&lt;&gt;"",IFERROR(IF(L41&gt;0,RANK(L41,IF(L$6:L$56&gt;0,L$6:L$56,),1)-COUNTIF(L$6:L$56,"=0"),IF(L41&lt;&gt;"",SignOnSheet!$U$22+1,0)),0),""))</f>
        <v/>
      </c>
      <c r="N41" s="20" t="e">
        <f>IF(#REF!=N$5,IF(L41="",MAX($L$6:$L$56)+1,L41),"")</f>
        <v>#REF!</v>
      </c>
      <c r="O41" s="20" t="str">
        <f t="shared" si="4"/>
        <v/>
      </c>
      <c r="P41" s="20" t="str">
        <f t="shared" si="5"/>
        <v/>
      </c>
      <c r="Q41" s="20"/>
      <c r="R41" s="18"/>
      <c r="S41" s="20"/>
      <c r="T41" s="18"/>
    </row>
    <row r="42" spans="1:20" x14ac:dyDescent="0.2">
      <c r="A42" s="17">
        <f t="shared" si="9"/>
        <v>36</v>
      </c>
      <c r="B42" s="11"/>
      <c r="C42" s="11"/>
      <c r="D42" s="17" t="str">
        <f>IF(B42&lt;&gt;"",IFERROR(VLOOKUP(B42,SignOnSheet!$D$5:$N$18,7,FALSE),"NON_LISTED"),"")</f>
        <v/>
      </c>
      <c r="E42" s="18" t="str">
        <f>IF(B42&lt;&gt;"",IFERROR(VLOOKUP(B42,SignOnSheet!$D$5:$K$18,3,FALSE),"NON_LISTED"),"")</f>
        <v/>
      </c>
      <c r="F42" s="18" t="str">
        <f>IF(B42&lt;&gt;"",IFERROR(VLOOKUP(B42,SignOnSheet!$D$5:$K$18,4,FALSE),"NON_LISTED"),"")</f>
        <v/>
      </c>
      <c r="G42" s="18" t="str">
        <f>IF(B42&lt;&gt;"",IFERROR(VLOOKUP(B42,SignOnSheet!$D$5:$K$18,5,FALSE),"NON_LISTED"),"")</f>
        <v/>
      </c>
      <c r="H42" s="18" t="str">
        <f>IF(B42&lt;&gt;"",IFERROR(VLOOKUP(B42,SignOnSheet!$D$5:$K$18,6,FALSE),"NON_LISTED"),"")</f>
        <v/>
      </c>
      <c r="I42" s="27" t="str">
        <f>IF(B42&lt;&gt;"",IFERROR(VLOOKUP(B42,SignOnSheet!$D$5:$K$18,2,FALSE),"NON_LISTED"),"")</f>
        <v/>
      </c>
      <c r="J42" s="18" t="str">
        <f t="shared" si="6"/>
        <v/>
      </c>
      <c r="K42" s="19" t="str">
        <f t="shared" si="7"/>
        <v/>
      </c>
      <c r="L42" s="19" t="str">
        <f t="shared" si="8"/>
        <v/>
      </c>
      <c r="M42" s="18" t="str">
        <f>IF(ISTEXT(C42),SignOnSheet!$U$22+1,IF(C42&lt;&gt;"",IFERROR(IF(L42&gt;0,RANK(L42,IF(L$6:L$56&gt;0,L$6:L$56,),1)-COUNTIF(L$6:L$56,"=0"),IF(L42&lt;&gt;"",SignOnSheet!$U$22+1,0)),0),""))</f>
        <v/>
      </c>
      <c r="N42" s="20" t="e">
        <f>IF(#REF!=N$5,IF(L42="",MAX($L$6:$L$56)+1,L42),"")</f>
        <v>#REF!</v>
      </c>
      <c r="O42" s="20" t="str">
        <f t="shared" si="4"/>
        <v/>
      </c>
      <c r="P42" s="20" t="str">
        <f t="shared" si="5"/>
        <v/>
      </c>
      <c r="Q42" s="20"/>
      <c r="R42" s="18"/>
      <c r="S42" s="20"/>
      <c r="T42" s="18"/>
    </row>
    <row r="43" spans="1:20" x14ac:dyDescent="0.2">
      <c r="A43" s="17">
        <f t="shared" si="9"/>
        <v>37</v>
      </c>
      <c r="B43" s="11"/>
      <c r="C43" s="11"/>
      <c r="D43" s="17" t="str">
        <f>IF(B43&lt;&gt;"",IFERROR(VLOOKUP(B43,SignOnSheet!$D$5:$N$18,7,FALSE),"NON_LISTED"),"")</f>
        <v/>
      </c>
      <c r="E43" s="18" t="str">
        <f>IF(B43&lt;&gt;"",IFERROR(VLOOKUP(B43,SignOnSheet!$D$5:$K$18,3,FALSE),"NON_LISTED"),"")</f>
        <v/>
      </c>
      <c r="F43" s="18" t="str">
        <f>IF(B43&lt;&gt;"",IFERROR(VLOOKUP(B43,SignOnSheet!$D$5:$K$18,4,FALSE),"NON_LISTED"),"")</f>
        <v/>
      </c>
      <c r="G43" s="18" t="str">
        <f>IF(B43&lt;&gt;"",IFERROR(VLOOKUP(B43,SignOnSheet!$D$5:$K$18,5,FALSE),"NON_LISTED"),"")</f>
        <v/>
      </c>
      <c r="H43" s="18" t="str">
        <f>IF(B43&lt;&gt;"",IFERROR(VLOOKUP(B43,SignOnSheet!$D$5:$K$18,6,FALSE),"NON_LISTED"),"")</f>
        <v/>
      </c>
      <c r="I43" s="27" t="str">
        <f>IF(B43&lt;&gt;"",IFERROR(VLOOKUP(B43,SignOnSheet!$D$5:$K$18,2,FALSE),"NON_LISTED"),"")</f>
        <v/>
      </c>
      <c r="J43" s="18" t="str">
        <f t="shared" si="6"/>
        <v/>
      </c>
      <c r="K43" s="19" t="str">
        <f t="shared" si="7"/>
        <v/>
      </c>
      <c r="L43" s="19" t="str">
        <f t="shared" si="8"/>
        <v/>
      </c>
      <c r="M43" s="18" t="str">
        <f>IF(ISTEXT(C43),SignOnSheet!$U$22+1,IF(C43&lt;&gt;"",IFERROR(IF(L43&gt;0,RANK(L43,IF(L$6:L$56&gt;0,L$6:L$56,),1)-COUNTIF(L$6:L$56,"=0"),IF(L43&lt;&gt;"",SignOnSheet!$U$22+1,0)),0),""))</f>
        <v/>
      </c>
      <c r="N43" s="20" t="e">
        <f>IF(#REF!=N$5,IF(L43="",MAX($L$6:$L$56)+1,L43),"")</f>
        <v>#REF!</v>
      </c>
      <c r="O43" s="20" t="str">
        <f t="shared" si="4"/>
        <v/>
      </c>
      <c r="P43" s="20" t="str">
        <f t="shared" si="5"/>
        <v/>
      </c>
      <c r="Q43" s="20"/>
      <c r="R43" s="18"/>
      <c r="S43" s="20"/>
      <c r="T43" s="18"/>
    </row>
    <row r="44" spans="1:20" x14ac:dyDescent="0.2">
      <c r="A44" s="17">
        <f t="shared" si="9"/>
        <v>38</v>
      </c>
      <c r="B44" s="11"/>
      <c r="C44" s="11"/>
      <c r="D44" s="17" t="str">
        <f>IF(B44&lt;&gt;"",IFERROR(VLOOKUP(B44,SignOnSheet!$D$5:$N$18,7,FALSE),"NON_LISTED"),"")</f>
        <v/>
      </c>
      <c r="E44" s="18" t="str">
        <f>IF(B44&lt;&gt;"",IFERROR(VLOOKUP(B44,SignOnSheet!$D$5:$K$18,3,FALSE),"NON_LISTED"),"")</f>
        <v/>
      </c>
      <c r="F44" s="18" t="str">
        <f>IF(B44&lt;&gt;"",IFERROR(VLOOKUP(B44,SignOnSheet!$D$5:$K$18,4,FALSE),"NON_LISTED"),"")</f>
        <v/>
      </c>
      <c r="G44" s="18" t="str">
        <f>IF(B44&lt;&gt;"",IFERROR(VLOOKUP(B44,SignOnSheet!$D$5:$K$18,5,FALSE),"NON_LISTED"),"")</f>
        <v/>
      </c>
      <c r="H44" s="18" t="str">
        <f>IF(B44&lt;&gt;"",IFERROR(VLOOKUP(B44,SignOnSheet!$D$5:$K$18,6,FALSE),"NON_LISTED"),"")</f>
        <v/>
      </c>
      <c r="I44" s="27" t="str">
        <f>IF(B44&lt;&gt;"",IFERROR(VLOOKUP(B44,SignOnSheet!$D$5:$K$18,2,FALSE),"NON_LISTED"),"")</f>
        <v/>
      </c>
      <c r="J44" s="18" t="str">
        <f t="shared" si="6"/>
        <v/>
      </c>
      <c r="K44" s="19" t="str">
        <f t="shared" si="7"/>
        <v/>
      </c>
      <c r="L44" s="19" t="str">
        <f t="shared" si="8"/>
        <v/>
      </c>
      <c r="M44" s="18" t="str">
        <f>IF(ISTEXT(C44),SignOnSheet!$U$22+1,IF(C44&lt;&gt;"",IFERROR(IF(L44&gt;0,RANK(L44,IF(L$6:L$56&gt;0,L$6:L$56,),1)-COUNTIF(L$6:L$56,"=0"),IF(L44&lt;&gt;"",SignOnSheet!$U$22+1,0)),0),""))</f>
        <v/>
      </c>
      <c r="N44" s="20" t="e">
        <f>IF(#REF!=N$5,IF(L44="",MAX($L$6:$L$56)+1,L44),"")</f>
        <v>#REF!</v>
      </c>
      <c r="O44" s="20" t="str">
        <f t="shared" si="4"/>
        <v/>
      </c>
      <c r="P44" s="20" t="str">
        <f t="shared" si="5"/>
        <v/>
      </c>
      <c r="Q44" s="20"/>
      <c r="R44" s="18"/>
      <c r="S44" s="20"/>
      <c r="T44" s="18"/>
    </row>
    <row r="45" spans="1:20" x14ac:dyDescent="0.2">
      <c r="A45" s="17">
        <f t="shared" si="9"/>
        <v>39</v>
      </c>
      <c r="B45" s="11"/>
      <c r="C45" s="11"/>
      <c r="D45" s="17" t="str">
        <f>IF(B45&lt;&gt;"",IFERROR(VLOOKUP(B45,SignOnSheet!$D$5:$N$18,7,FALSE),"NON_LISTED"),"")</f>
        <v/>
      </c>
      <c r="E45" s="18" t="str">
        <f>IF(B45&lt;&gt;"",IFERROR(VLOOKUP(B45,SignOnSheet!$D$5:$K$18,3,FALSE),"NON_LISTED"),"")</f>
        <v/>
      </c>
      <c r="F45" s="18" t="str">
        <f>IF(B45&lt;&gt;"",IFERROR(VLOOKUP(B45,SignOnSheet!$D$5:$K$18,4,FALSE),"NON_LISTED"),"")</f>
        <v/>
      </c>
      <c r="G45" s="18" t="str">
        <f>IF(B45&lt;&gt;"",IFERROR(VLOOKUP(B45,SignOnSheet!$D$5:$K$18,5,FALSE),"NON_LISTED"),"")</f>
        <v/>
      </c>
      <c r="H45" s="18" t="str">
        <f>IF(B45&lt;&gt;"",IFERROR(VLOOKUP(B45,SignOnSheet!$D$5:$K$18,6,FALSE),"NON_LISTED"),"")</f>
        <v/>
      </c>
      <c r="I45" s="27" t="str">
        <f>IF(B45&lt;&gt;"",IFERROR(VLOOKUP(B45,SignOnSheet!$D$5:$K$18,2,FALSE),"NON_LISTED"),"")</f>
        <v/>
      </c>
      <c r="J45" s="18" t="str">
        <f t="shared" si="6"/>
        <v/>
      </c>
      <c r="K45" s="19" t="str">
        <f t="shared" si="7"/>
        <v/>
      </c>
      <c r="L45" s="19" t="str">
        <f t="shared" si="8"/>
        <v/>
      </c>
      <c r="M45" s="18" t="str">
        <f>IF(ISTEXT(C45),SignOnSheet!$U$22+1,IF(C45&lt;&gt;"",IFERROR(IF(L45&gt;0,RANK(L45,IF(L$6:L$56&gt;0,L$6:L$56,),1)-COUNTIF(L$6:L$56,"=0"),IF(L45&lt;&gt;"",SignOnSheet!$U$22+1,0)),0),""))</f>
        <v/>
      </c>
      <c r="N45" s="20" t="e">
        <f>IF(#REF!=N$5,IF(L45="",MAX($L$6:$L$56)+1,L45),"")</f>
        <v>#REF!</v>
      </c>
      <c r="O45" s="20" t="str">
        <f t="shared" si="4"/>
        <v/>
      </c>
      <c r="P45" s="20" t="str">
        <f t="shared" si="5"/>
        <v/>
      </c>
      <c r="Q45" s="20"/>
      <c r="R45" s="18"/>
      <c r="S45" s="20"/>
      <c r="T45" s="18"/>
    </row>
    <row r="46" spans="1:20" x14ac:dyDescent="0.2">
      <c r="A46" s="17">
        <f t="shared" si="9"/>
        <v>40</v>
      </c>
      <c r="B46" s="11"/>
      <c r="C46" s="11"/>
      <c r="D46" s="17" t="str">
        <f>IF(B46&lt;&gt;"",IFERROR(VLOOKUP(B46,SignOnSheet!$D$5:$N$18,7,FALSE),"NON_LISTED"),"")</f>
        <v/>
      </c>
      <c r="E46" s="18" t="str">
        <f>IF(B46&lt;&gt;"",IFERROR(VLOOKUP(B46,SignOnSheet!$D$5:$K$18,3,FALSE),"NON_LISTED"),"")</f>
        <v/>
      </c>
      <c r="F46" s="18" t="str">
        <f>IF(B46&lt;&gt;"",IFERROR(VLOOKUP(B46,SignOnSheet!$D$5:$K$18,4,FALSE),"NON_LISTED"),"")</f>
        <v/>
      </c>
      <c r="G46" s="18" t="str">
        <f>IF(B46&lt;&gt;"",IFERROR(VLOOKUP(B46,SignOnSheet!$D$5:$K$18,5,FALSE),"NON_LISTED"),"")</f>
        <v/>
      </c>
      <c r="H46" s="18" t="str">
        <f>IF(B46&lt;&gt;"",IFERROR(VLOOKUP(B46,SignOnSheet!$D$5:$K$18,6,FALSE),"NON_LISTED"),"")</f>
        <v/>
      </c>
      <c r="I46" s="27" t="str">
        <f>IF(B46&lt;&gt;"",IFERROR(VLOOKUP(B46,SignOnSheet!$D$5:$K$18,2,FALSE),"NON_LISTED"),"")</f>
        <v/>
      </c>
      <c r="J46" s="18" t="str">
        <f t="shared" si="6"/>
        <v/>
      </c>
      <c r="K46" s="19" t="str">
        <f t="shared" si="7"/>
        <v/>
      </c>
      <c r="L46" s="19" t="str">
        <f t="shared" si="8"/>
        <v/>
      </c>
      <c r="M46" s="18" t="str">
        <f>IF(ISTEXT(C46),SignOnSheet!$U$22+1,IF(C46&lt;&gt;"",IFERROR(IF(L46&gt;0,RANK(L46,IF(L$6:L$56&gt;0,L$6:L$56,),1)-COUNTIF(L$6:L$56,"=0"),IF(L46&lt;&gt;"",SignOnSheet!$U$22+1,0)),0),""))</f>
        <v/>
      </c>
      <c r="N46" s="20" t="e">
        <f>IF(#REF!=N$5,IF(L46="",MAX($L$6:$L$56)+1,L46),"")</f>
        <v>#REF!</v>
      </c>
      <c r="O46" s="20" t="str">
        <f t="shared" si="4"/>
        <v/>
      </c>
      <c r="P46" s="20" t="str">
        <f t="shared" si="5"/>
        <v/>
      </c>
      <c r="Q46" s="20"/>
      <c r="R46" s="18"/>
      <c r="S46" s="20"/>
      <c r="T46" s="18"/>
    </row>
    <row r="47" spans="1:20" x14ac:dyDescent="0.2">
      <c r="A47" s="17">
        <f t="shared" si="9"/>
        <v>41</v>
      </c>
      <c r="B47" s="11"/>
      <c r="C47" s="11"/>
      <c r="D47" s="17" t="str">
        <f>IF(B47&lt;&gt;"",IFERROR(VLOOKUP(B47,SignOnSheet!$D$5:$N$18,7,FALSE),"NON_LISTED"),"")</f>
        <v/>
      </c>
      <c r="E47" s="18" t="str">
        <f>IF(B47&lt;&gt;"",IFERROR(VLOOKUP(B47,SignOnSheet!$D$5:$K$18,3,FALSE),"NON_LISTED"),"")</f>
        <v/>
      </c>
      <c r="F47" s="18" t="str">
        <f>IF(B47&lt;&gt;"",IFERROR(VLOOKUP(B47,SignOnSheet!$D$5:$K$18,4,FALSE),"NON_LISTED"),"")</f>
        <v/>
      </c>
      <c r="G47" s="18" t="str">
        <f>IF(B47&lt;&gt;"",IFERROR(VLOOKUP(B47,SignOnSheet!$D$5:$K$18,5,FALSE),"NON_LISTED"),"")</f>
        <v/>
      </c>
      <c r="H47" s="18" t="str">
        <f>IF(B47&lt;&gt;"",IFERROR(VLOOKUP(B47,SignOnSheet!$D$5:$K$18,6,FALSE),"NON_LISTED"),"")</f>
        <v/>
      </c>
      <c r="I47" s="27" t="str">
        <f>IF(B47&lt;&gt;"",IFERROR(VLOOKUP(B47,SignOnSheet!$D$5:$K$18,2,FALSE),"NON_LISTED"),"")</f>
        <v/>
      </c>
      <c r="J47" s="18" t="str">
        <f t="shared" si="6"/>
        <v/>
      </c>
      <c r="K47" s="19" t="str">
        <f t="shared" si="7"/>
        <v/>
      </c>
      <c r="L47" s="19" t="str">
        <f t="shared" si="8"/>
        <v/>
      </c>
      <c r="M47" s="18" t="str">
        <f>IF(ISTEXT(C47),SignOnSheet!$U$22+1,IF(C47&lt;&gt;"",IFERROR(IF(L47&gt;0,RANK(L47,IF(L$6:L$56&gt;0,L$6:L$56,),1)-COUNTIF(L$6:L$56,"=0"),IF(L47&lt;&gt;"",SignOnSheet!$U$22+1,0)),0),""))</f>
        <v/>
      </c>
      <c r="N47" s="20" t="e">
        <f>IF(#REF!=N$5,IF(L47="",MAX($L$6:$L$56)+1,L47),"")</f>
        <v>#REF!</v>
      </c>
      <c r="O47" s="20" t="str">
        <f t="shared" si="4"/>
        <v/>
      </c>
      <c r="P47" s="20" t="str">
        <f t="shared" si="5"/>
        <v/>
      </c>
      <c r="Q47" s="20"/>
      <c r="R47" s="18"/>
      <c r="S47" s="20"/>
      <c r="T47" s="18"/>
    </row>
    <row r="48" spans="1:20" x14ac:dyDescent="0.2">
      <c r="A48" s="17">
        <f t="shared" si="9"/>
        <v>42</v>
      </c>
      <c r="B48" s="11"/>
      <c r="C48" s="11"/>
      <c r="D48" s="17" t="str">
        <f>IF(B48&lt;&gt;"",IFERROR(VLOOKUP(B48,SignOnSheet!$D$5:$N$18,7,FALSE),"NON_LISTED"),"")</f>
        <v/>
      </c>
      <c r="E48" s="18" t="str">
        <f>IF(B48&lt;&gt;"",IFERROR(VLOOKUP(B48,SignOnSheet!$D$5:$K$18,3,FALSE),"NON_LISTED"),"")</f>
        <v/>
      </c>
      <c r="F48" s="18" t="str">
        <f>IF(B48&lt;&gt;"",IFERROR(VLOOKUP(B48,SignOnSheet!$D$5:$K$18,4,FALSE),"NON_LISTED"),"")</f>
        <v/>
      </c>
      <c r="G48" s="18" t="str">
        <f>IF(B48&lt;&gt;"",IFERROR(VLOOKUP(B48,SignOnSheet!$D$5:$K$18,5,FALSE),"NON_LISTED"),"")</f>
        <v/>
      </c>
      <c r="H48" s="18" t="str">
        <f>IF(B48&lt;&gt;"",IFERROR(VLOOKUP(B48,SignOnSheet!$D$5:$K$18,6,FALSE),"NON_LISTED"),"")</f>
        <v/>
      </c>
      <c r="I48" s="27" t="str">
        <f>IF(B48&lt;&gt;"",IFERROR(VLOOKUP(B48,SignOnSheet!$D$5:$K$18,2,FALSE),"NON_LISTED"),"")</f>
        <v/>
      </c>
      <c r="J48" s="18" t="str">
        <f t="shared" si="6"/>
        <v/>
      </c>
      <c r="K48" s="19" t="str">
        <f t="shared" si="7"/>
        <v/>
      </c>
      <c r="L48" s="19" t="str">
        <f t="shared" si="8"/>
        <v/>
      </c>
      <c r="M48" s="18" t="str">
        <f>IF(ISTEXT(C48),SignOnSheet!$U$22+1,IF(C48&lt;&gt;"",IFERROR(IF(L48&gt;0,RANK(L48,IF(L$6:L$56&gt;0,L$6:L$56,),1)-COUNTIF(L$6:L$56,"=0"),IF(L48&lt;&gt;"",SignOnSheet!$U$22+1,0)),0),""))</f>
        <v/>
      </c>
      <c r="N48" s="20" t="e">
        <f>IF(#REF!=N$5,IF(L48="",MAX($L$6:$L$56)+1,L48),"")</f>
        <v>#REF!</v>
      </c>
      <c r="O48" s="20" t="str">
        <f t="shared" si="4"/>
        <v/>
      </c>
      <c r="P48" s="20" t="str">
        <f t="shared" si="5"/>
        <v/>
      </c>
      <c r="Q48" s="20"/>
      <c r="R48" s="18"/>
      <c r="S48" s="20"/>
      <c r="T48" s="18"/>
    </row>
    <row r="49" spans="1:20" x14ac:dyDescent="0.2">
      <c r="A49" s="17">
        <f t="shared" si="9"/>
        <v>43</v>
      </c>
      <c r="B49" s="11"/>
      <c r="C49" s="11"/>
      <c r="D49" s="17" t="str">
        <f>IF(B49&lt;&gt;"",IFERROR(VLOOKUP(B49,SignOnSheet!$D$5:$N$18,7,FALSE),"NON_LISTED"),"")</f>
        <v/>
      </c>
      <c r="E49" s="18" t="str">
        <f>IF(B49&lt;&gt;"",IFERROR(VLOOKUP(B49,SignOnSheet!$D$5:$K$18,3,FALSE),"NON_LISTED"),"")</f>
        <v/>
      </c>
      <c r="F49" s="18" t="str">
        <f>IF(B49&lt;&gt;"",IFERROR(VLOOKUP(B49,SignOnSheet!$D$5:$K$18,4,FALSE),"NON_LISTED"),"")</f>
        <v/>
      </c>
      <c r="G49" s="18" t="str">
        <f>IF(B49&lt;&gt;"",IFERROR(VLOOKUP(B49,SignOnSheet!$D$5:$K$18,5,FALSE),"NON_LISTED"),"")</f>
        <v/>
      </c>
      <c r="H49" s="18" t="str">
        <f>IF(B49&lt;&gt;"",IFERROR(VLOOKUP(B49,SignOnSheet!$D$5:$K$18,6,FALSE),"NON_LISTED"),"")</f>
        <v/>
      </c>
      <c r="I49" s="27" t="str">
        <f>IF(B49&lt;&gt;"",IFERROR(VLOOKUP(B49,SignOnSheet!$D$5:$K$18,2,FALSE),"NON_LISTED"),"")</f>
        <v/>
      </c>
      <c r="J49" s="18" t="str">
        <f t="shared" si="6"/>
        <v/>
      </c>
      <c r="K49" s="19" t="str">
        <f t="shared" si="7"/>
        <v/>
      </c>
      <c r="L49" s="19" t="str">
        <f t="shared" si="8"/>
        <v/>
      </c>
      <c r="M49" s="18" t="str">
        <f>IF(ISTEXT(C49),SignOnSheet!$U$22+1,IF(C49&lt;&gt;"",IFERROR(IF(L49&gt;0,RANK(L49,IF(L$6:L$56&gt;0,L$6:L$56,),1)-COUNTIF(L$6:L$56,"=0"),IF(L49&lt;&gt;"",SignOnSheet!$U$22+1,0)),0),""))</f>
        <v/>
      </c>
      <c r="N49" s="20" t="e">
        <f>IF(#REF!=N$5,IF(L49="",MAX($L$6:$L$56)+1,L49),"")</f>
        <v>#REF!</v>
      </c>
      <c r="O49" s="20" t="str">
        <f t="shared" si="4"/>
        <v/>
      </c>
      <c r="P49" s="20" t="str">
        <f t="shared" si="5"/>
        <v/>
      </c>
      <c r="Q49" s="20"/>
      <c r="R49" s="18"/>
      <c r="S49" s="20"/>
      <c r="T49" s="18"/>
    </row>
    <row r="50" spans="1:20" x14ac:dyDescent="0.2">
      <c r="A50" s="17">
        <f t="shared" si="9"/>
        <v>44</v>
      </c>
      <c r="B50" s="11"/>
      <c r="C50" s="11"/>
      <c r="D50" s="17" t="str">
        <f>IF(B50&lt;&gt;"",IFERROR(VLOOKUP(B50,SignOnSheet!$D$5:$N$18,7,FALSE),"NON_LISTED"),"")</f>
        <v/>
      </c>
      <c r="E50" s="18" t="str">
        <f>IF(B50&lt;&gt;"",IFERROR(VLOOKUP(B50,SignOnSheet!$D$5:$K$18,3,FALSE),"NON_LISTED"),"")</f>
        <v/>
      </c>
      <c r="F50" s="18" t="str">
        <f>IF(B50&lt;&gt;"",IFERROR(VLOOKUP(B50,SignOnSheet!$D$5:$K$18,4,FALSE),"NON_LISTED"),"")</f>
        <v/>
      </c>
      <c r="G50" s="18" t="str">
        <f>IF(B50&lt;&gt;"",IFERROR(VLOOKUP(B50,SignOnSheet!$D$5:$K$18,5,FALSE),"NON_LISTED"),"")</f>
        <v/>
      </c>
      <c r="H50" s="18" t="str">
        <f>IF(B50&lt;&gt;"",IFERROR(VLOOKUP(B50,SignOnSheet!$D$5:$K$18,6,FALSE),"NON_LISTED"),"")</f>
        <v/>
      </c>
      <c r="I50" s="27" t="str">
        <f>IF(B50&lt;&gt;"",IFERROR(VLOOKUP(B50,SignOnSheet!$D$5:$K$18,2,FALSE),"NON_LISTED"),"")</f>
        <v/>
      </c>
      <c r="J50" s="18" t="str">
        <f t="shared" si="6"/>
        <v/>
      </c>
      <c r="K50" s="19" t="str">
        <f t="shared" si="7"/>
        <v/>
      </c>
      <c r="L50" s="19" t="str">
        <f t="shared" si="8"/>
        <v/>
      </c>
      <c r="M50" s="18" t="str">
        <f>IF(ISTEXT(C50),SignOnSheet!$U$22+1,IF(C50&lt;&gt;"",IFERROR(IF(L50&gt;0,RANK(L50,IF(L$6:L$56&gt;0,L$6:L$56,),1)-COUNTIF(L$6:L$56,"=0"),IF(L50&lt;&gt;"",SignOnSheet!$U$22+1,0)),0),""))</f>
        <v/>
      </c>
      <c r="N50" s="20" t="e">
        <f>IF(#REF!=N$5,IF(L50="",MAX($L$6:$L$56)+1,L50),"")</f>
        <v>#REF!</v>
      </c>
      <c r="O50" s="20" t="str">
        <f t="shared" si="4"/>
        <v/>
      </c>
      <c r="P50" s="20" t="str">
        <f t="shared" si="5"/>
        <v/>
      </c>
      <c r="Q50" s="20"/>
      <c r="R50" s="18"/>
      <c r="S50" s="20"/>
      <c r="T50" s="18"/>
    </row>
    <row r="51" spans="1:20" x14ac:dyDescent="0.2">
      <c r="A51" s="17">
        <f t="shared" si="9"/>
        <v>45</v>
      </c>
      <c r="B51" s="11"/>
      <c r="C51" s="11"/>
      <c r="D51" s="17" t="str">
        <f>IF(B51&lt;&gt;"",IFERROR(VLOOKUP(B51,SignOnSheet!$D$5:$N$18,7,FALSE),"NON_LISTED"),"")</f>
        <v/>
      </c>
      <c r="E51" s="18" t="str">
        <f>IF(B51&lt;&gt;"",IFERROR(VLOOKUP(B51,SignOnSheet!$D$5:$K$18,3,FALSE),"NON_LISTED"),"")</f>
        <v/>
      </c>
      <c r="F51" s="18" t="str">
        <f>IF(B51&lt;&gt;"",IFERROR(VLOOKUP(B51,SignOnSheet!$D$5:$K$18,4,FALSE),"NON_LISTED"),"")</f>
        <v/>
      </c>
      <c r="G51" s="18" t="str">
        <f>IF(B51&lt;&gt;"",IFERROR(VLOOKUP(B51,SignOnSheet!$D$5:$K$18,5,FALSE),"NON_LISTED"),"")</f>
        <v/>
      </c>
      <c r="H51" s="18" t="str">
        <f>IF(B51&lt;&gt;"",IFERROR(VLOOKUP(B51,SignOnSheet!$D$5:$K$18,6,FALSE),"NON_LISTED"),"")</f>
        <v/>
      </c>
      <c r="I51" s="27" t="str">
        <f>IF(B51&lt;&gt;"",IFERROR(VLOOKUP(B51,SignOnSheet!$D$5:$K$18,2,FALSE),"NON_LISTED"),"")</f>
        <v/>
      </c>
      <c r="J51" s="18" t="str">
        <f t="shared" si="6"/>
        <v/>
      </c>
      <c r="K51" s="19" t="str">
        <f t="shared" si="7"/>
        <v/>
      </c>
      <c r="L51" s="19" t="str">
        <f t="shared" si="8"/>
        <v/>
      </c>
      <c r="M51" s="18" t="str">
        <f>IF(ISTEXT(C51),SignOnSheet!$U$22+1,IF(C51&lt;&gt;"",IFERROR(IF(L51&gt;0,RANK(L51,IF(L$6:L$56&gt;0,L$6:L$56,),1)-COUNTIF(L$6:L$56,"=0"),IF(L51&lt;&gt;"",SignOnSheet!$U$22+1,0)),0),""))</f>
        <v/>
      </c>
      <c r="N51" s="20" t="e">
        <f>IF(#REF!=N$5,IF(L51="",MAX($L$6:$L$56)+1,L51),"")</f>
        <v>#REF!</v>
      </c>
      <c r="O51" s="20" t="str">
        <f t="shared" si="4"/>
        <v/>
      </c>
      <c r="P51" s="20" t="str">
        <f t="shared" si="5"/>
        <v/>
      </c>
      <c r="Q51" s="20"/>
      <c r="R51" s="18"/>
      <c r="S51" s="20"/>
      <c r="T51" s="18"/>
    </row>
    <row r="52" spans="1:20" x14ac:dyDescent="0.2">
      <c r="A52" s="17">
        <f t="shared" si="9"/>
        <v>46</v>
      </c>
      <c r="B52" s="11"/>
      <c r="C52" s="11"/>
      <c r="D52" s="17" t="str">
        <f>IF(B52&lt;&gt;"",IFERROR(VLOOKUP(B52,SignOnSheet!$D$5:$N$18,7,FALSE),"NON_LISTED"),"")</f>
        <v/>
      </c>
      <c r="E52" s="18" t="str">
        <f>IF(B52&lt;&gt;"",IFERROR(VLOOKUP(B52,SignOnSheet!$D$5:$K$18,3,FALSE),"NON_LISTED"),"")</f>
        <v/>
      </c>
      <c r="F52" s="18" t="str">
        <f>IF(B52&lt;&gt;"",IFERROR(VLOOKUP(B52,SignOnSheet!$D$5:$K$18,4,FALSE),"NON_LISTED"),"")</f>
        <v/>
      </c>
      <c r="G52" s="18" t="str">
        <f>IF(B52&lt;&gt;"",IFERROR(VLOOKUP(B52,SignOnSheet!$D$5:$K$18,5,FALSE),"NON_LISTED"),"")</f>
        <v/>
      </c>
      <c r="H52" s="18" t="str">
        <f>IF(B52&lt;&gt;"",IFERROR(VLOOKUP(B52,SignOnSheet!$D$5:$K$18,6,FALSE),"NON_LISTED"),"")</f>
        <v/>
      </c>
      <c r="I52" s="27" t="str">
        <f>IF(B52&lt;&gt;"",IFERROR(VLOOKUP(B52,SignOnSheet!$D$5:$K$18,2,FALSE),"NON_LISTED"),"")</f>
        <v/>
      </c>
      <c r="J52" s="18" t="str">
        <f t="shared" si="6"/>
        <v/>
      </c>
      <c r="K52" s="19" t="str">
        <f t="shared" si="7"/>
        <v/>
      </c>
      <c r="L52" s="19" t="str">
        <f t="shared" si="8"/>
        <v/>
      </c>
      <c r="M52" s="18" t="str">
        <f>IF(ISTEXT(C52),SignOnSheet!$U$22+1,IF(C52&lt;&gt;"",IFERROR(IF(L52&gt;0,RANK(L52,IF(L$6:L$56&gt;0,L$6:L$56,),1)-COUNTIF(L$6:L$56,"=0"),IF(L52&lt;&gt;"",SignOnSheet!$U$22+1,0)),0),""))</f>
        <v/>
      </c>
      <c r="N52" s="20" t="e">
        <f>IF(#REF!=N$5,IF(L52="",MAX($L$6:$L$56)+1,L52),"")</f>
        <v>#REF!</v>
      </c>
      <c r="O52" s="20" t="str">
        <f t="shared" si="4"/>
        <v/>
      </c>
      <c r="P52" s="20" t="str">
        <f t="shared" si="5"/>
        <v/>
      </c>
      <c r="Q52" s="20"/>
      <c r="R52" s="18"/>
      <c r="S52" s="20"/>
      <c r="T52" s="18"/>
    </row>
    <row r="53" spans="1:20" x14ac:dyDescent="0.2">
      <c r="A53" s="17">
        <f t="shared" si="9"/>
        <v>47</v>
      </c>
      <c r="B53" s="11"/>
      <c r="C53" s="11"/>
      <c r="D53" s="17" t="str">
        <f>IF(B53&lt;&gt;"",IFERROR(VLOOKUP(B53,SignOnSheet!$D$5:$N$18,7,FALSE),"NON_LISTED"),"")</f>
        <v/>
      </c>
      <c r="E53" s="18" t="str">
        <f>IF(B53&lt;&gt;"",IFERROR(VLOOKUP(B53,SignOnSheet!$D$5:$K$18,3,FALSE),"NON_LISTED"),"")</f>
        <v/>
      </c>
      <c r="F53" s="18" t="str">
        <f>IF(B53&lt;&gt;"",IFERROR(VLOOKUP(B53,SignOnSheet!$D$5:$K$18,4,FALSE),"NON_LISTED"),"")</f>
        <v/>
      </c>
      <c r="G53" s="18" t="str">
        <f>IF(B53&lt;&gt;"",IFERROR(VLOOKUP(B53,SignOnSheet!$D$5:$K$18,5,FALSE),"NON_LISTED"),"")</f>
        <v/>
      </c>
      <c r="H53" s="18" t="str">
        <f>IF(B53&lt;&gt;"",IFERROR(VLOOKUP(B53,SignOnSheet!$D$5:$K$18,6,FALSE),"NON_LISTED"),"")</f>
        <v/>
      </c>
      <c r="I53" s="27" t="str">
        <f>IF(B53&lt;&gt;"",IFERROR(VLOOKUP(B53,SignOnSheet!$D$5:$K$18,2,FALSE),"NON_LISTED"),"")</f>
        <v/>
      </c>
      <c r="J53" s="18" t="str">
        <f t="shared" si="6"/>
        <v/>
      </c>
      <c r="K53" s="19" t="str">
        <f t="shared" si="7"/>
        <v/>
      </c>
      <c r="L53" s="19" t="str">
        <f t="shared" si="8"/>
        <v/>
      </c>
      <c r="M53" s="18" t="str">
        <f>IF(ISTEXT(C53),SignOnSheet!$U$22+1,IF(C53&lt;&gt;"",IFERROR(IF(L53&gt;0,RANK(L53,IF(L$6:L$56&gt;0,L$6:L$56,),1)-COUNTIF(L$6:L$56,"=0"),IF(L53&lt;&gt;"",SignOnSheet!$U$22+1,0)),0),""))</f>
        <v/>
      </c>
      <c r="N53" s="20" t="e">
        <f>IF(#REF!=N$5,IF(L53="",MAX($L$6:$L$56)+1,L53),"")</f>
        <v>#REF!</v>
      </c>
      <c r="O53" s="20" t="str">
        <f t="shared" si="4"/>
        <v/>
      </c>
      <c r="P53" s="20" t="str">
        <f t="shared" si="5"/>
        <v/>
      </c>
      <c r="Q53" s="20"/>
      <c r="R53" s="18"/>
      <c r="S53" s="20"/>
      <c r="T53" s="18"/>
    </row>
    <row r="54" spans="1:20" x14ac:dyDescent="0.2">
      <c r="A54" s="17">
        <f t="shared" si="9"/>
        <v>48</v>
      </c>
      <c r="B54" s="11"/>
      <c r="C54" s="11"/>
      <c r="D54" s="17" t="str">
        <f>IF(B54&lt;&gt;"",IFERROR(VLOOKUP(B54,SignOnSheet!$D$5:$N$18,7,FALSE),"NON_LISTED"),"")</f>
        <v/>
      </c>
      <c r="E54" s="18" t="str">
        <f>IF(B54&lt;&gt;"",IFERROR(VLOOKUP(B54,SignOnSheet!$D$5:$K$18,3,FALSE),"NON_LISTED"),"")</f>
        <v/>
      </c>
      <c r="F54" s="18" t="str">
        <f>IF(B54&lt;&gt;"",IFERROR(VLOOKUP(B54,SignOnSheet!$D$5:$K$18,4,FALSE),"NON_LISTED"),"")</f>
        <v/>
      </c>
      <c r="G54" s="18" t="str">
        <f>IF(B54&lt;&gt;"",IFERROR(VLOOKUP(B54,SignOnSheet!$D$5:$K$18,5,FALSE),"NON_LISTED"),"")</f>
        <v/>
      </c>
      <c r="H54" s="18" t="str">
        <f>IF(B54&lt;&gt;"",IFERROR(VLOOKUP(B54,SignOnSheet!$D$5:$K$18,6,FALSE),"NON_LISTED"),"")</f>
        <v/>
      </c>
      <c r="I54" s="27" t="str">
        <f>IF(B54&lt;&gt;"",IFERROR(VLOOKUP(B54,SignOnSheet!$D$5:$K$18,2,FALSE),"NON_LISTED"),"")</f>
        <v/>
      </c>
      <c r="J54" s="18" t="str">
        <f t="shared" si="6"/>
        <v/>
      </c>
      <c r="K54" s="19" t="str">
        <f t="shared" si="7"/>
        <v/>
      </c>
      <c r="L54" s="19" t="str">
        <f t="shared" si="8"/>
        <v/>
      </c>
      <c r="M54" s="18" t="str">
        <f>IF(ISTEXT(C54),SignOnSheet!$U$22+1,IF(C54&lt;&gt;"",IFERROR(IF(L54&gt;0,RANK(L54,IF(L$6:L$56&gt;0,L$6:L$56,),1)-COUNTIF(L$6:L$56,"=0"),IF(L54&lt;&gt;"",SignOnSheet!$U$22+1,0)),0),""))</f>
        <v/>
      </c>
      <c r="N54" s="20" t="e">
        <f>IF(#REF!=N$5,IF(L54="",MAX($L$6:$L$56)+1,L54),"")</f>
        <v>#REF!</v>
      </c>
      <c r="O54" s="20" t="str">
        <f t="shared" si="4"/>
        <v/>
      </c>
      <c r="P54" s="20" t="str">
        <f t="shared" si="5"/>
        <v/>
      </c>
      <c r="Q54" s="20"/>
      <c r="R54" s="18"/>
      <c r="S54" s="20"/>
      <c r="T54" s="18"/>
    </row>
    <row r="55" spans="1:20" x14ac:dyDescent="0.2">
      <c r="A55" s="17">
        <f t="shared" si="9"/>
        <v>49</v>
      </c>
      <c r="B55" s="11"/>
      <c r="C55" s="11"/>
      <c r="D55" s="17" t="str">
        <f>IF(B55&lt;&gt;"",IFERROR(VLOOKUP(B55,SignOnSheet!$D$5:$N$18,7,FALSE),"NON_LISTED"),"")</f>
        <v/>
      </c>
      <c r="E55" s="18" t="str">
        <f>IF(B55&lt;&gt;"",IFERROR(VLOOKUP(B55,SignOnSheet!$D$5:$K$18,3,FALSE),"NON_LISTED"),"")</f>
        <v/>
      </c>
      <c r="F55" s="18" t="str">
        <f>IF(B55&lt;&gt;"",IFERROR(VLOOKUP(B55,SignOnSheet!$D$5:$K$18,4,FALSE),"NON_LISTED"),"")</f>
        <v/>
      </c>
      <c r="G55" s="18" t="str">
        <f>IF(B55&lt;&gt;"",IFERROR(VLOOKUP(B55,SignOnSheet!$D$5:$K$18,5,FALSE),"NON_LISTED"),"")</f>
        <v/>
      </c>
      <c r="H55" s="18" t="str">
        <f>IF(B55&lt;&gt;"",IFERROR(VLOOKUP(B55,SignOnSheet!$D$5:$K$18,6,FALSE),"NON_LISTED"),"")</f>
        <v/>
      </c>
      <c r="I55" s="27" t="str">
        <f>IF(B55&lt;&gt;"",IFERROR(VLOOKUP(B55,SignOnSheet!$D$5:$K$18,2,FALSE),"NON_LISTED"),"")</f>
        <v/>
      </c>
      <c r="J55" s="18" t="str">
        <f t="shared" si="6"/>
        <v/>
      </c>
      <c r="K55" s="19" t="str">
        <f t="shared" si="7"/>
        <v/>
      </c>
      <c r="L55" s="19" t="str">
        <f t="shared" si="8"/>
        <v/>
      </c>
      <c r="M55" s="18" t="str">
        <f>IF(ISTEXT(C55),SignOnSheet!$U$22+1,IF(C55&lt;&gt;"",IFERROR(IF(L55&gt;0,RANK(L55,IF(L$6:L$56&gt;0,L$6:L$56,),1)-COUNTIF(L$6:L$56,"=0"),IF(L55&lt;&gt;"",SignOnSheet!$U$22+1,0)),0),""))</f>
        <v/>
      </c>
      <c r="N55" s="20" t="e">
        <f>IF(#REF!=N$5,IF(L55="",MAX($L$6:$L$56)+1,L55),"")</f>
        <v>#REF!</v>
      </c>
      <c r="O55" s="20" t="str">
        <f t="shared" si="4"/>
        <v/>
      </c>
      <c r="P55" s="20" t="str">
        <f t="shared" si="5"/>
        <v/>
      </c>
      <c r="Q55" s="20"/>
      <c r="R55" s="18"/>
      <c r="S55" s="20"/>
      <c r="T55" s="18"/>
    </row>
    <row r="56" spans="1:20" x14ac:dyDescent="0.2">
      <c r="A56" s="17">
        <f t="shared" si="9"/>
        <v>50</v>
      </c>
      <c r="B56" s="11"/>
      <c r="C56" s="11"/>
      <c r="D56" s="17" t="str">
        <f>IF(B56&lt;&gt;"",IFERROR(VLOOKUP(B56,SignOnSheet!$D$5:$N$18,7,FALSE),"NON_LISTED"),"")</f>
        <v/>
      </c>
      <c r="E56" s="18" t="str">
        <f>IF(B56&lt;&gt;"",IFERROR(VLOOKUP(B56,SignOnSheet!$D$5:$K$18,3,FALSE),"NON_LISTED"),"")</f>
        <v/>
      </c>
      <c r="F56" s="18" t="str">
        <f>IF(B56&lt;&gt;"",IFERROR(VLOOKUP(B56,SignOnSheet!$D$5:$K$18,4,FALSE),"NON_LISTED"),"")</f>
        <v/>
      </c>
      <c r="G56" s="18" t="str">
        <f>IF(B56&lt;&gt;"",IFERROR(VLOOKUP(B56,SignOnSheet!$D$5:$K$18,5,FALSE),"NON_LISTED"),"")</f>
        <v/>
      </c>
      <c r="H56" s="18" t="str">
        <f>IF(B56&lt;&gt;"",IFERROR(VLOOKUP(B56,SignOnSheet!$D$5:$K$18,6,FALSE),"NON_LISTED"),"")</f>
        <v/>
      </c>
      <c r="I56" s="27" t="str">
        <f>IF(B56&lt;&gt;"",IFERROR(VLOOKUP(B56,SignOnSheet!$D$5:$K$18,2,FALSE),"NON_LISTED"),"")</f>
        <v/>
      </c>
      <c r="J56" s="18" t="str">
        <f t="shared" si="6"/>
        <v/>
      </c>
      <c r="K56" s="19" t="str">
        <f t="shared" si="7"/>
        <v/>
      </c>
      <c r="L56" s="19" t="str">
        <f t="shared" si="8"/>
        <v/>
      </c>
      <c r="M56" s="18" t="str">
        <f>IF(ISTEXT(C56),SignOnSheet!$U$22+1,IF(C56&lt;&gt;"",IFERROR(IF(L56&gt;0,RANK(L56,IF(L$6:L$56&gt;0,L$6:L$56,),1)-COUNTIF(L$6:L$56,"=0"),IF(L56&lt;&gt;"",SignOnSheet!$U$22+1,0)),0),""))</f>
        <v/>
      </c>
      <c r="N56" s="20" t="e">
        <f>IF(#REF!=N$5,IF(L56="",MAX($L$6:$L$56)+1,L56),"")</f>
        <v>#REF!</v>
      </c>
      <c r="O56" s="20" t="str">
        <f t="shared" si="4"/>
        <v/>
      </c>
      <c r="P56" s="20" t="str">
        <f t="shared" si="5"/>
        <v/>
      </c>
      <c r="Q56" s="20"/>
      <c r="R56" s="18"/>
      <c r="S56" s="20"/>
      <c r="T56" s="18"/>
    </row>
    <row r="57" spans="1:20" x14ac:dyDescent="0.2">
      <c r="A57" s="7"/>
      <c r="B57" s="8"/>
      <c r="C57" s="8"/>
      <c r="D57" s="7"/>
      <c r="E57" s="9"/>
      <c r="F57" s="7"/>
      <c r="G57" s="7"/>
      <c r="H57" s="7"/>
      <c r="I57" s="7"/>
      <c r="J57" s="9"/>
      <c r="K57" s="10"/>
      <c r="L57" s="10"/>
      <c r="M57" s="9"/>
      <c r="N57" s="9"/>
      <c r="O57" s="9"/>
      <c r="P57" s="9"/>
      <c r="Q57" s="9"/>
      <c r="R57" s="9"/>
    </row>
    <row r="58" spans="1:20" x14ac:dyDescent="0.2">
      <c r="A58" s="2"/>
      <c r="B58" t="s">
        <v>24</v>
      </c>
      <c r="C58" s="3"/>
      <c r="D58" s="2"/>
      <c r="E58" s="2"/>
      <c r="F58" s="3"/>
      <c r="G58" s="3"/>
      <c r="H58" s="3"/>
      <c r="I58" s="3"/>
      <c r="J58" s="4"/>
      <c r="K58" s="2"/>
      <c r="L58" s="4"/>
      <c r="M58" s="2"/>
      <c r="N58" s="2"/>
      <c r="O58" s="2"/>
      <c r="P58" s="2"/>
      <c r="Q58" s="2"/>
      <c r="R58" s="2"/>
    </row>
  </sheetData>
  <autoFilter ref="A5:M5">
    <sortState ref="A6:M56">
      <sortCondition ref="M5"/>
    </sortState>
  </autoFilter>
  <mergeCells count="1">
    <mergeCell ref="N4:T4"/>
  </mergeCells>
  <conditionalFormatting sqref="B36:B40">
    <cfRule type="duplicateValues" dxfId="47" priority="6"/>
  </conditionalFormatting>
  <conditionalFormatting sqref="B34:B35">
    <cfRule type="duplicateValues" dxfId="46" priority="5"/>
  </conditionalFormatting>
  <conditionalFormatting sqref="C6:C24">
    <cfRule type="duplicateValues" dxfId="45" priority="4"/>
  </conditionalFormatting>
  <conditionalFormatting sqref="B6:B33">
    <cfRule type="duplicateValues" dxfId="44" priority="3"/>
  </conditionalFormatting>
  <conditionalFormatting sqref="C6:C16">
    <cfRule type="duplicateValues" dxfId="43" priority="2"/>
  </conditionalFormatting>
  <conditionalFormatting sqref="B6:B16">
    <cfRule type="duplicateValues" dxfId="42" priority="1"/>
  </conditionalFormatting>
  <pageMargins left="0.70866141732283472" right="0.70866141732283472" top="0.74803149606299213" bottom="0.74803149606299213" header="0.31496062992125984" footer="0.31496062992125984"/>
  <pageSetup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2013RegistrationEntries</vt:lpstr>
      <vt:lpstr>BoatRegister</vt:lpstr>
      <vt:lpstr>SignOnSheet</vt:lpstr>
      <vt:lpstr>Race1</vt:lpstr>
      <vt:lpstr>Race2</vt:lpstr>
      <vt:lpstr>Race3</vt:lpstr>
      <vt:lpstr>Race4</vt:lpstr>
      <vt:lpstr>Race5</vt:lpstr>
      <vt:lpstr>Race6</vt:lpstr>
      <vt:lpstr>Race7</vt:lpstr>
      <vt:lpstr>Race8</vt:lpstr>
      <vt:lpstr>Race9</vt:lpstr>
      <vt:lpstr>Race10</vt:lpstr>
      <vt:lpstr>Race11</vt:lpstr>
      <vt:lpstr>Race12</vt:lpstr>
      <vt:lpstr>Race13</vt:lpstr>
      <vt:lpstr>Race14</vt:lpstr>
      <vt:lpstr>Registrations2014</vt:lpstr>
      <vt:lpstr>'2013RegistrationEntries'!Print_Area</vt:lpstr>
      <vt:lpstr>Race1!Print_Area</vt:lpstr>
      <vt:lpstr>Race10!Print_Area</vt:lpstr>
      <vt:lpstr>Race11!Print_Area</vt:lpstr>
      <vt:lpstr>Race12!Print_Area</vt:lpstr>
      <vt:lpstr>Race13!Print_Area</vt:lpstr>
      <vt:lpstr>Race14!Print_Area</vt:lpstr>
      <vt:lpstr>Race2!Print_Area</vt:lpstr>
      <vt:lpstr>Race3!Print_Area</vt:lpstr>
      <vt:lpstr>Race4!Print_Area</vt:lpstr>
      <vt:lpstr>Race5!Print_Area</vt:lpstr>
      <vt:lpstr>Race6!Print_Area</vt:lpstr>
      <vt:lpstr>Race7!Print_Area</vt:lpstr>
      <vt:lpstr>Race8!Print_Area</vt:lpstr>
      <vt:lpstr>Race9!Print_Area</vt:lpstr>
      <vt:lpstr>SignOnSheet!Print_Area</vt:lpstr>
      <vt:lpstr>'2013RegistrationEntries'!Print_Titles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Rinze.TerMaat</cp:lastModifiedBy>
  <cp:lastPrinted>2015-09-26T12:51:16Z</cp:lastPrinted>
  <dcterms:created xsi:type="dcterms:W3CDTF">2011-03-27T07:00:48Z</dcterms:created>
  <dcterms:modified xsi:type="dcterms:W3CDTF">2015-09-26T13:06:49Z</dcterms:modified>
</cp:coreProperties>
</file>